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 filterPrivacy="1" defaultThemeVersion="124226"/>
  <xr:revisionPtr revIDLastSave="0" documentId="8_{B20EF030-168E-4158-AB64-ED05EC144EE7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Arkusz1" sheetId="2" r:id="rId1"/>
    <sheet name="Rok 2020-2021" sheetId="1" r:id="rId2"/>
    <sheet name="Rok 2022-2023" sheetId="4" r:id="rId3"/>
    <sheet name="zabawa 2023" sheetId="7" r:id="rId4"/>
    <sheet name="Rok 2024-2025" sheetId="9" r:id="rId5"/>
  </sheets>
  <definedNames>
    <definedName name="_xlnm.Print_Area" localSheetId="1">'Rok 2020-2021'!$A$1:$I$65</definedName>
    <definedName name="_xlnm.Print_Area" localSheetId="2">'Rok 2022-2023'!$A$1:$I$104</definedName>
    <definedName name="_xlnm.Print_Area" localSheetId="4">'Rok 2024-2025'!$A$1:$I$106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9" l="1"/>
  <c r="D103" i="9"/>
  <c r="G30" i="9"/>
  <c r="G40" i="9"/>
  <c r="G41" i="9"/>
  <c r="D95" i="9" l="1"/>
  <c r="D98" i="9" s="1"/>
  <c r="H80" i="9"/>
  <c r="G80" i="9"/>
  <c r="H72" i="9"/>
  <c r="D99" i="9" s="1"/>
  <c r="G61" i="9"/>
  <c r="G42" i="9"/>
  <c r="G31" i="9"/>
  <c r="G29" i="9"/>
  <c r="D105" i="9" l="1"/>
  <c r="D100" i="9"/>
  <c r="D104" i="9" s="1"/>
  <c r="B12" i="7"/>
  <c r="B11" i="7"/>
  <c r="B9" i="7"/>
  <c r="B18" i="7" s="1"/>
  <c r="B3" i="7"/>
  <c r="B6" i="7" s="1"/>
  <c r="D106" i="9" l="1"/>
  <c r="B20" i="7"/>
  <c r="H52" i="1" l="1"/>
  <c r="G74" i="1"/>
  <c r="H59" i="1"/>
  <c r="H57" i="1"/>
  <c r="H56" i="1"/>
  <c r="H55" i="1"/>
  <c r="H54" i="1"/>
  <c r="H26" i="1"/>
  <c r="H74" i="1"/>
  <c r="H25" i="1"/>
  <c r="G21" i="1"/>
  <c r="G69" i="2"/>
  <c r="G83" i="1"/>
  <c r="H6" i="1"/>
  <c r="G54" i="1"/>
  <c r="G38" i="1"/>
  <c r="H83" i="1"/>
  <c r="G39" i="2"/>
  <c r="I60" i="2" s="1"/>
  <c r="F26" i="2"/>
  <c r="G26" i="2" s="1"/>
  <c r="G25" i="2"/>
  <c r="G12" i="2"/>
  <c r="H64" i="1" l="1"/>
  <c r="G60" i="2"/>
  <c r="G71" i="2" s="1"/>
  <c r="H85" i="1"/>
  <c r="I31" i="2"/>
  <c r="G26" i="1" l="1"/>
  <c r="G25" i="1"/>
  <c r="G64" i="1" l="1"/>
  <c r="G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7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10.10.22 - 1 zł 
21.10.22 - 2 zł
14.11.22 - 2 zł
1;1;1;1;11,2;1;1;4;20;1;1;3;2;1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7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10.10.22 - 1 zł 
21.10.22 - 2 zł
14.11.22 - 2 zł
1;1;1;1;11,2;1;1;4;20;1;1;3;2;1
</t>
        </r>
      </text>
    </comment>
  </commentList>
</comments>
</file>

<file path=xl/sharedStrings.xml><?xml version="1.0" encoding="utf-8"?>
<sst xmlns="http://schemas.openxmlformats.org/spreadsheetml/2006/main" count="950" uniqueCount="480">
  <si>
    <t>KALENDARZ UROCZYSTOŚCI SZKOLNYCH ZSP NR 4 2018/2019</t>
  </si>
  <si>
    <t>Udział RR</t>
  </si>
  <si>
    <t>koszt zł/os</t>
  </si>
  <si>
    <t>ilość osób</t>
  </si>
  <si>
    <t>Udział finansowy</t>
  </si>
  <si>
    <t>Uwagi RR</t>
  </si>
  <si>
    <t xml:space="preserve"> RR [zł]</t>
  </si>
  <si>
    <t>Lp.</t>
  </si>
  <si>
    <t>Data</t>
  </si>
  <si>
    <t>Nazwa uroczystości</t>
  </si>
  <si>
    <t>WRZESIEŃ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</si>
  <si>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</si>
  <si>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16.09.2018</t>
  </si>
  <si>
    <t>Dożynki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</si>
  <si>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</si>
  <si>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19.09.2018</t>
  </si>
  <si>
    <t>Dzień Przedszkolaka</t>
  </si>
  <si>
    <t>Opłaca RR</t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</si>
  <si>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</si>
  <si>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21.09.2018</t>
  </si>
  <si>
    <t>Sprzątanie Świata</t>
  </si>
  <si>
    <r>
      <t>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</si>
  <si>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28.09.2018</t>
  </si>
  <si>
    <t>Grupa rekonstrukcyjna</t>
  </si>
  <si>
    <t>PAŹDZIERNIK</t>
  </si>
  <si>
    <r>
      <t>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</si>
  <si>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3.10.2018</t>
  </si>
  <si>
    <t>SU – Dzień Chłopaka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</si>
  <si>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</si>
  <si>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15.10.2018</t>
  </si>
  <si>
    <t>Dzień Patrona + KEN</t>
  </si>
  <si>
    <t>2xtort i 2xkwiaty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</si>
  <si>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</si>
  <si>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19.10.2018</t>
  </si>
  <si>
    <t>Pasowanie na przedszkolaka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</si>
  <si>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</si>
  <si>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Wyjazd przedszkolaków na pocztę</t>
  </si>
  <si>
    <t xml:space="preserve">Możliwy udział w finansowaniu przez RR tego typu wyjazdów po wcześniejszym podaniu informacji </t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</si>
  <si>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2"/>
        <color theme="1"/>
        <rFont val="Times New Roman"/>
        <family val="1"/>
        <charset val="238"/>
      </rPr>
      <t> </t>
    </r>
  </si>
  <si>
    <t>Europejski Dzień Języków Obcych</t>
  </si>
  <si>
    <t>LISTOPAD</t>
  </si>
  <si>
    <r>
      <t>10.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2"/>
        <color theme="1"/>
        <rFont val="Times New Roman"/>
        <family val="1"/>
        <charset val="238"/>
      </rPr>
      <t> </t>
    </r>
  </si>
  <si>
    <t>11.11.2018</t>
  </si>
  <si>
    <t>Dzień Świętego Marcina</t>
  </si>
  <si>
    <r>
      <t>11.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2"/>
        <color theme="1"/>
        <rFont val="Times New Roman"/>
        <family val="1"/>
        <charset val="238"/>
      </rPr>
      <t> </t>
    </r>
  </si>
  <si>
    <t>13.11.2018</t>
  </si>
  <si>
    <t>Apel - Narodowe Święto Niepodległości</t>
  </si>
  <si>
    <r>
      <t>12.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</si>
  <si>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20.11.2018</t>
  </si>
  <si>
    <t>Ogólnopolski Dzień Praw Dziecka</t>
  </si>
  <si>
    <r>
      <t>13.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</si>
  <si>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23.11.2018</t>
  </si>
  <si>
    <t>Dzień Pluszowego Misia</t>
  </si>
  <si>
    <r>
      <t>14.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</si>
  <si>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28.11.2018</t>
  </si>
  <si>
    <t>Andrzejki</t>
  </si>
  <si>
    <t>Poczęstunek (napój i baton)</t>
  </si>
  <si>
    <t xml:space="preserve">Prosimy o podanie liczby dzieci w rozbiciu na oddziały </t>
  </si>
  <si>
    <r>
      <t>15.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</si>
  <si>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 xml:space="preserve"> </t>
  </si>
  <si>
    <t>Podsumowanie akcji profilaktycznej</t>
  </si>
  <si>
    <t>GRUDZIEŃ</t>
  </si>
  <si>
    <r>
      <t>16.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</si>
  <si>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4.12.2018</t>
  </si>
  <si>
    <t>Barbórka</t>
  </si>
  <si>
    <r>
      <t>17.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</si>
  <si>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6.12.2018</t>
  </si>
  <si>
    <t>Mikołaj</t>
  </si>
  <si>
    <t>Paczki przedszkole i 0</t>
  </si>
  <si>
    <t>Prosimy o podanie liczby dzieci w rozbiciu na oddziały</t>
  </si>
  <si>
    <t>Paczki szkoła</t>
  </si>
  <si>
    <r>
      <t>18.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</si>
  <si>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15-16.12.2018r</t>
  </si>
  <si>
    <t>Kiermasz Adwentowy</t>
  </si>
  <si>
    <t>Ciasta, kawa, grzaniec, soczki dla dzieci.</t>
  </si>
  <si>
    <t>Przygotowanie miejsca na wykonanie ozdób- sala na plebanii.
Materiały na stroiki.- zakup przez Stowarzyszenie Studzienna</t>
  </si>
  <si>
    <t>- zakupy do</t>
  </si>
  <si>
    <r>
      <t>19.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</si>
  <si>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Jasełka – przedszkole</t>
  </si>
  <si>
    <r>
      <t>20.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</si>
  <si>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20.12.2018</t>
  </si>
  <si>
    <t>Jasełka – wigilie</t>
  </si>
  <si>
    <t>STYCZEŃ</t>
  </si>
  <si>
    <t>Suma za 2018r</t>
  </si>
  <si>
    <r>
      <t>21.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</si>
  <si>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18.01.2019</t>
  </si>
  <si>
    <t>Międzynarodowy Dzień Kubusia Puchatka</t>
  </si>
  <si>
    <r>
      <t>22.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</si>
  <si>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23.01.2019</t>
  </si>
  <si>
    <t>Dzień Babci i Dziadka – kl. 1, 2 i „0”</t>
  </si>
  <si>
    <t>25.01.2019</t>
  </si>
  <si>
    <t>Dzień Babci i Dziadka – Biedronki</t>
  </si>
  <si>
    <t>28.01.2019</t>
  </si>
  <si>
    <t>Dzień Babci i Dziadka – Smerfy</t>
  </si>
  <si>
    <t>LUTY</t>
  </si>
  <si>
    <r>
      <t>23.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</si>
  <si>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6.02.2019</t>
  </si>
  <si>
    <t>Bal karnawałowy w szkole (przedszkole???)</t>
  </si>
  <si>
    <t>wodzirej</t>
  </si>
  <si>
    <t>Pytanie czy konieczny wodzirej w przedszkolu</t>
  </si>
  <si>
    <r>
      <t>24.</t>
    </r>
    <r>
      <rPr>
        <sz val="7"/>
        <color rgb="FFFF0000"/>
        <rFont val="Times New Roman"/>
        <family val="1"/>
        <charset val="238"/>
      </rPr>
      <t xml:space="preserve">  </t>
    </r>
    <r>
      <rPr>
        <sz val="12"/>
        <color rgb="FFFF0000"/>
        <rFont val="Times New Roman"/>
        <family val="1"/>
        <charset val="238"/>
      </rPr>
      <t> </t>
    </r>
  </si>
  <si>
    <t>09.02.2019</t>
  </si>
  <si>
    <t>Zabawa karnawałowa</t>
  </si>
  <si>
    <t>przygotowanie</t>
  </si>
  <si>
    <r>
      <t>25.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</si>
  <si>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8.02.2019</t>
  </si>
  <si>
    <t>Bal karnawałowy w szkole</t>
  </si>
  <si>
    <t>napój</t>
  </si>
  <si>
    <t>MARZEC</t>
  </si>
  <si>
    <r>
      <t>26.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</si>
  <si>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16.03.2019</t>
  </si>
  <si>
    <t>Dni Otwartych Drzwi</t>
  </si>
  <si>
    <t>Ciasta, kawa, bufet</t>
  </si>
  <si>
    <r>
      <t>27.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</si>
  <si>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21.03.2019</t>
  </si>
  <si>
    <t>Palenie Bałwana-pierwszy dzień wiosny</t>
  </si>
  <si>
    <t>NIE ODBYŁO SIĘ Z POCZĘSTUNKIEM (brak wydatków)</t>
  </si>
  <si>
    <t>KWIECIEŃ</t>
  </si>
  <si>
    <r>
      <t>28.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</si>
  <si>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19.04.2019</t>
  </si>
  <si>
    <t>Wielkanocne występy</t>
  </si>
  <si>
    <t>MAJ</t>
  </si>
  <si>
    <r>
      <t>29.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</si>
  <si>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7.05.2019</t>
  </si>
  <si>
    <t>Apel z okazji 3 maja</t>
  </si>
  <si>
    <r>
      <t>30.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</si>
  <si>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--------</t>
  </si>
  <si>
    <t>Dzień Strażaka</t>
  </si>
  <si>
    <t>CZERWIEC</t>
  </si>
  <si>
    <r>
      <t>31.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</si>
  <si>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4.06.2019</t>
  </si>
  <si>
    <t>Dzień Dziecka i Sportu</t>
  </si>
  <si>
    <t>Dzień Dziecka (sfinansowanie atrakcji)</t>
  </si>
  <si>
    <r>
      <t>32.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</si>
  <si>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09.06.2019r</t>
  </si>
  <si>
    <t>FESTYN RODZINNY</t>
  </si>
  <si>
    <r>
      <t>33.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</si>
  <si>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10.06.2019</t>
  </si>
  <si>
    <t>Wycieczka do Wiednia</t>
  </si>
  <si>
    <r>
      <t>34.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</si>
  <si>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 xml:space="preserve"> 13-17.05.2019</t>
  </si>
  <si>
    <t>Tydzień Książki</t>
  </si>
  <si>
    <r>
      <t>35.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</si>
  <si>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 xml:space="preserve">Książki na zakończenie roku szkolnego </t>
  </si>
  <si>
    <t>Zerówka</t>
  </si>
  <si>
    <t>10zł/os</t>
  </si>
  <si>
    <t>Szkoła</t>
  </si>
  <si>
    <r>
      <t>36.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</si>
  <si>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Komers kl.VIII</t>
  </si>
  <si>
    <r>
      <t>37.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</si>
  <si>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Dofinansowanie do wycieczki przedszkolaków</t>
  </si>
  <si>
    <t>Opłata za autokar</t>
  </si>
  <si>
    <t>Rozliczenie wg faktury</t>
  </si>
  <si>
    <r>
      <t>38.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</si>
  <si>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12.06.2019</t>
  </si>
  <si>
    <t>Dofinansowanie do wycieczki klas 0, I, i II  -Wieliczka</t>
  </si>
  <si>
    <r>
      <t>39.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</si>
  <si>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Dofinansowanie do wycieczki klas IV-VIII -Wiedeń</t>
  </si>
  <si>
    <t>Opłata za wejście do zamk Hofburg</t>
  </si>
  <si>
    <t>Rozlicznie wg faktury</t>
  </si>
  <si>
    <t>RAZEM WYDATKI</t>
  </si>
  <si>
    <t>Suma za 2019r</t>
  </si>
  <si>
    <t>Przychody</t>
  </si>
  <si>
    <t>Kwota z przeniesiena z poprzedniego roku szkolnego</t>
  </si>
  <si>
    <t>Wpłaty ze składki na RR</t>
  </si>
  <si>
    <t>wartość szacowana z poprzedniego roku</t>
  </si>
  <si>
    <t>Zabawa karnawałowa dochód</t>
  </si>
  <si>
    <t>Kawiarenka na dniu otawrtym</t>
  </si>
  <si>
    <t>Inne</t>
  </si>
  <si>
    <t>RAZEM PRZYCHODY</t>
  </si>
  <si>
    <t>BILANS WYDATKÓW</t>
  </si>
  <si>
    <t>Preliminarz wydatków RR ZSP NR 4 w Raciborzu</t>
  </si>
  <si>
    <t>KALENDARZ UROCZYSTOŚCI SZKOLNYCH                     ZSP NR 4 2020/2021</t>
  </si>
  <si>
    <t>Udział finansowy - założenie</t>
  </si>
  <si>
    <t>Udział finansowy - REALIZACJA</t>
  </si>
  <si>
    <t>1.</t>
  </si>
  <si>
    <t>16.09.2020</t>
  </si>
  <si>
    <t>Książki do języka niemieckiego</t>
  </si>
  <si>
    <t>Opłaca RR 100%</t>
  </si>
  <si>
    <t>2.</t>
  </si>
  <si>
    <t>17.09.2020</t>
  </si>
  <si>
    <t>Materace do przedszkola dla 3 grup</t>
  </si>
  <si>
    <t>Wstępnie RR zaoferowała 1700 zł. Pozostałą wartość zamówienia 250 zł (jako darowizna) wpłaciła P.Aneta Klima z grupy Smerfy</t>
  </si>
  <si>
    <t>3.</t>
  </si>
  <si>
    <t>18.09.2020</t>
  </si>
  <si>
    <t>bez udziału RR</t>
  </si>
  <si>
    <t>4.</t>
  </si>
  <si>
    <t>21.09.2020</t>
  </si>
  <si>
    <t>Dzień Przedszkolaka z powodu sytuacji epidemicznej (COVID-19) nie odbył się. Środki (280 zł) przesunięto na Andrzejki</t>
  </si>
  <si>
    <t>5.</t>
  </si>
  <si>
    <t>30.09.2020</t>
  </si>
  <si>
    <t>6.</t>
  </si>
  <si>
    <t>14.10.2020</t>
  </si>
  <si>
    <t>Dzień Patrona + DEN</t>
  </si>
  <si>
    <t xml:space="preserve">Zakupiono 2 x tort </t>
  </si>
  <si>
    <t>7.</t>
  </si>
  <si>
    <t>______</t>
  </si>
  <si>
    <t>8.</t>
  </si>
  <si>
    <t>Dzień Papieski</t>
  </si>
  <si>
    <t>9.</t>
  </si>
  <si>
    <t>02.10.2020</t>
  </si>
  <si>
    <t>Dzień tabliczki mnożenia</t>
  </si>
  <si>
    <t>10.</t>
  </si>
  <si>
    <t>11.11.2020</t>
  </si>
  <si>
    <t>11.</t>
  </si>
  <si>
    <t>12.11.2020</t>
  </si>
  <si>
    <t>12.</t>
  </si>
  <si>
    <t>20.11.2020</t>
  </si>
  <si>
    <t xml:space="preserve">Ogólnopolski Dzień Praw Dziecka </t>
  </si>
  <si>
    <t>13.</t>
  </si>
  <si>
    <t>23.11.2020</t>
  </si>
  <si>
    <t>14.</t>
  </si>
  <si>
    <t>27.11.2020</t>
  </si>
  <si>
    <t>Andrzejki klasy 5-8</t>
  </si>
  <si>
    <t>250 zł przeniesiono na strój dla Mikołaja, 630 zł przeniesiono na rezerwy</t>
  </si>
  <si>
    <t>15.</t>
  </si>
  <si>
    <t>29.11.2020</t>
  </si>
  <si>
    <t>Zakup stroju dla Mikołaja dla przedszkolaków</t>
  </si>
  <si>
    <t>90 zł przeniesiono na rezerwy</t>
  </si>
  <si>
    <t>16.</t>
  </si>
  <si>
    <t>04.12.2020</t>
  </si>
  <si>
    <t>17.</t>
  </si>
  <si>
    <t>07.12.2020</t>
  </si>
  <si>
    <t>Mikołaj, paczki ,przedszkole i 0</t>
  </si>
  <si>
    <t>Słodycze 448,67 zł, gry 553,48 zł</t>
  </si>
  <si>
    <t>18.</t>
  </si>
  <si>
    <t>Mikołaj, paczki szkoła</t>
  </si>
  <si>
    <t>Słodycze 215,77 zł, gry 524,70 zł; 785,53 przeniesiono na rezerwy</t>
  </si>
  <si>
    <t>19.</t>
  </si>
  <si>
    <t>20.</t>
  </si>
  <si>
    <t>22.12.2020</t>
  </si>
  <si>
    <t>21.</t>
  </si>
  <si>
    <t>22.</t>
  </si>
  <si>
    <t>23.</t>
  </si>
  <si>
    <t>24.</t>
  </si>
  <si>
    <t>25.</t>
  </si>
  <si>
    <t>13.02.2021</t>
  </si>
  <si>
    <t>Karnawał bal</t>
  </si>
  <si>
    <t>26.</t>
  </si>
  <si>
    <t>21.02.2021</t>
  </si>
  <si>
    <t>Dzień języków</t>
  </si>
  <si>
    <t>27.</t>
  </si>
  <si>
    <t>Bal karnałowy w przedszkolu, Zumba</t>
  </si>
  <si>
    <t>28.</t>
  </si>
  <si>
    <t>Bal karnałowy w szkole 1-3</t>
  </si>
  <si>
    <t>Klasy 1-3</t>
  </si>
  <si>
    <t>29.</t>
  </si>
  <si>
    <t>Poczęstunek, starsze klasy - dyskoteka</t>
  </si>
  <si>
    <t>30.</t>
  </si>
  <si>
    <t>08.03.2021</t>
  </si>
  <si>
    <t>Klasowy Dzień Kobiet</t>
  </si>
  <si>
    <t>31.</t>
  </si>
  <si>
    <t>13.03.2021</t>
  </si>
  <si>
    <t>Dzień liczby PI</t>
  </si>
  <si>
    <t>32.</t>
  </si>
  <si>
    <t>33.</t>
  </si>
  <si>
    <t>21.03.2021</t>
  </si>
  <si>
    <t>1 Dzień Wiosny</t>
  </si>
  <si>
    <t>34.</t>
  </si>
  <si>
    <t>07.04.2021</t>
  </si>
  <si>
    <t>Dzień Zdrowia</t>
  </si>
  <si>
    <t>35.</t>
  </si>
  <si>
    <t>22.04.2021</t>
  </si>
  <si>
    <t>Dzień Ziemi</t>
  </si>
  <si>
    <t>36.</t>
  </si>
  <si>
    <t>05.05.2021</t>
  </si>
  <si>
    <t>37.</t>
  </si>
  <si>
    <t>38.</t>
  </si>
  <si>
    <t>39.</t>
  </si>
  <si>
    <t>01.06.2021</t>
  </si>
  <si>
    <t>Poczęstunek dla dzieci kiełbasa + soki</t>
  </si>
  <si>
    <t>40.</t>
  </si>
  <si>
    <t>Festyn rodzinny</t>
  </si>
  <si>
    <t>41.</t>
  </si>
  <si>
    <t>02.06.2021</t>
  </si>
  <si>
    <t>Książki na zak. roku szkolnego przedszkole i 0</t>
  </si>
  <si>
    <t>42.</t>
  </si>
  <si>
    <t>Książki na zak. roku szkolnego szkoła</t>
  </si>
  <si>
    <t>43.</t>
  </si>
  <si>
    <t>200 zł z planu + 250 przeniesienie z dofinansowania na wycieczkę</t>
  </si>
  <si>
    <t>44.</t>
  </si>
  <si>
    <t>Współfinansowanie RR + rodzice 13 zł zadziecko</t>
  </si>
  <si>
    <t>600 zł transport + 50zł bitety Pszczółki + 40 zł bilety Biedronki +36 zł bilety Smerfy (bilety do Sali Zabaw Gapcio)</t>
  </si>
  <si>
    <t>45.</t>
  </si>
  <si>
    <t>Dofinansowanie do wycieczki klas I-III</t>
  </si>
  <si>
    <t>400 zł transport do Obory i nad Bulwary Nadodrzańskie</t>
  </si>
  <si>
    <t>46.</t>
  </si>
  <si>
    <t xml:space="preserve">Dofinansowanie do wycieczki klas IV-VIII </t>
  </si>
  <si>
    <t>250 klasa IV + 250 zł klasa VI + 250 klasa VII</t>
  </si>
  <si>
    <t>INNE</t>
  </si>
  <si>
    <t>47.</t>
  </si>
  <si>
    <t xml:space="preserve">Konkursy, występy przedszkole </t>
  </si>
  <si>
    <t>48.</t>
  </si>
  <si>
    <t>Konkursy, występy szkoła</t>
  </si>
  <si>
    <t>49.</t>
  </si>
  <si>
    <t>REZERWY</t>
  </si>
  <si>
    <t>50.</t>
  </si>
  <si>
    <t>Przeniesienie z Andrzejek</t>
  </si>
  <si>
    <t>51.</t>
  </si>
  <si>
    <t>Przeniesienie z Mikołaja. Klasy 4-8</t>
  </si>
  <si>
    <t>52.</t>
  </si>
  <si>
    <t>Przeniesienie z reszty kwoty za strój dla Mikołaja</t>
  </si>
  <si>
    <t>53.</t>
  </si>
  <si>
    <t>Przeniesienie z dofinansowania do wycieczki klas I-III</t>
  </si>
  <si>
    <t>54.</t>
  </si>
  <si>
    <t>Przeniesienie z dofinansowania do wycieczki klas IV-VIII</t>
  </si>
  <si>
    <t>55.</t>
  </si>
  <si>
    <t>RAZEM REZERWY</t>
  </si>
  <si>
    <t xml:space="preserve">wartość szacowana z poprzedniego roku </t>
  </si>
  <si>
    <t>Preliminarz wydatków i kalendarz uroczystości szkolnych na dzień 31.08.2023 -ROZLICZENIE</t>
  </si>
  <si>
    <t>KALENDARZ UROCZYSTOŚCI SZKOLNYCH                                       ZSP NR 4 2022/2023</t>
  </si>
  <si>
    <t>Udział finansowy - założenie budżetu</t>
  </si>
  <si>
    <t>Udział finansowy - realizacja budżetu</t>
  </si>
  <si>
    <t>Nazwa zadania</t>
  </si>
  <si>
    <t>Narodowe czytanie</t>
  </si>
  <si>
    <t>bez udziału</t>
  </si>
  <si>
    <t>Dzień Języków Obcych</t>
  </si>
  <si>
    <t>Dzień poczty</t>
  </si>
  <si>
    <t>Dzień zdrowia psychicznego</t>
  </si>
  <si>
    <t>(2022-10-14)
2022-10-18</t>
  </si>
  <si>
    <t>Kwiaty dla dyrekcji z okazji DEN</t>
  </si>
  <si>
    <t>Dzień postaci z bajek</t>
  </si>
  <si>
    <t>Zabawa Andrzejkowa organizowana przez Radę Rodziców</t>
  </si>
  <si>
    <t xml:space="preserve">Zakup papieru ozdobnego do druku zaproszeń na zabawę. Zakup ciasteczek z wróżbą. Zapłata za organizację przyjęcia "Zabawa Andrzejkowa" w restaruracji Rege. Zapłata dla DJ z tyt. oprawy muzycznej. </t>
  </si>
  <si>
    <t>Wynajęcie przebrania</t>
  </si>
  <si>
    <t>Andrzejki, przedszkole i klasy 1-3</t>
  </si>
  <si>
    <t>Zakupy Andrzejkowe dla przedszkola i szkoły.</t>
  </si>
  <si>
    <t>Andrzejki klasy 4-8</t>
  </si>
  <si>
    <t>Zakup prezentów dla dzieci na Mikołaja.</t>
  </si>
  <si>
    <t>Warsztaty plastyczne - malowanie bombek choinkowych.</t>
  </si>
  <si>
    <t>Turniej Mikołajkowy</t>
  </si>
  <si>
    <t>bez udziału (rozważyć nagrody)</t>
  </si>
  <si>
    <t>2022-12-17/18</t>
  </si>
  <si>
    <t>Współorganizacja</t>
  </si>
  <si>
    <t>Dzień bezpiecznego Internetu</t>
  </si>
  <si>
    <t>Dzień Babci i Dziadka – przedszkole i 1-3</t>
  </si>
  <si>
    <t>Zabawa Karnawałowa organizowana przez Radę Rodziców</t>
  </si>
  <si>
    <t>Koszty wg.zestawienia</t>
  </si>
  <si>
    <t>Bal Karnawałowy w przedszkolu</t>
  </si>
  <si>
    <t>Bal Karnawałowy w szkole 1-3</t>
  </si>
  <si>
    <t>Zapłata za zakup art.spożywczych na poczęstunek na balu karnawałowym dla przedszkola i klas 1-8</t>
  </si>
  <si>
    <t xml:space="preserve">udział RR do uzgodnienia </t>
  </si>
  <si>
    <t>Zakup art. spożywczych na poczestunek dla gości przygotowany z okazji Dni Otwartyh w szkole i przedszkolu.</t>
  </si>
  <si>
    <t>Dzień św. Patryka</t>
  </si>
  <si>
    <t>Dzień autyzmu</t>
  </si>
  <si>
    <t>Śniadanie Wielkanocne</t>
  </si>
  <si>
    <t>Dzień Książki</t>
  </si>
  <si>
    <t>Częściowe dofinansowanie</t>
  </si>
  <si>
    <t xml:space="preserve">Dofinansowanie do organizacji Dnia Dziecka </t>
  </si>
  <si>
    <t>Festyn Rodzinny</t>
  </si>
  <si>
    <t>Zakup książek na zakończenie zerówki i przedszkola.</t>
  </si>
  <si>
    <t>Dofinasowanie</t>
  </si>
  <si>
    <t>Dofinansowanie do kosztów przejazdu. Wycieczki dla przedszkolaków</t>
  </si>
  <si>
    <t>Dofinansowanie do kosztów przejazdu. Wycieczki klas I-III</t>
  </si>
  <si>
    <t>Organizacja wycieczki do Manufaktury Lodów dla klas 1-3</t>
  </si>
  <si>
    <t xml:space="preserve">Dofinansowanie do kosztów przejazdu.             Wycieczki klas IV-VIII </t>
  </si>
  <si>
    <t>Dofinansowanie kosztów autokaru do wycieczki Kraków-Bochnia dla klas 4-8</t>
  </si>
  <si>
    <t>Ćwiczenia do nauki języka niemieckiego</t>
  </si>
  <si>
    <t>Współpraca ze Stowarzyszeniem Studzienna -sfinansowanie przez Stowarzyszenie Studzienna celu z Preliminarza wydatków (kwota do realizacja  pkt.51) 3108,00 zł</t>
  </si>
  <si>
    <t>-</t>
  </si>
  <si>
    <r>
      <rPr>
        <b/>
        <sz val="12"/>
        <color theme="2" tint="-0.499984740745262"/>
        <rFont val="Liberation Serif"/>
        <family val="1"/>
        <charset val="238"/>
      </rPr>
      <t>Dofinansowanie dodatkowych form aktywizacji i rozwoju dzieci.</t>
    </r>
    <r>
      <rPr>
        <sz val="12"/>
        <color theme="2" tint="-0.499984740745262"/>
        <rFont val="Liberation Serif"/>
        <family val="1"/>
        <charset val="238"/>
      </rPr>
      <t xml:space="preserve"> 
jak np: dodatkowe zajęcia w formie aktywnych warsztatów lub spotkań z interesującymi osobami (np: muzyk, rzemieślnik, pszczelarz, piekarz, lekarz, etc.),wyjazd do muzeum techniki, wyjście do teatru itp</t>
    </r>
  </si>
  <si>
    <t>1000,00 zł - Prelekcja i pokaz gadów w przedszkolu. 828,00 zł Pokaz pszczelarskich warsztatów przyrodniczych.</t>
  </si>
  <si>
    <t>Waspółorganizacja</t>
  </si>
  <si>
    <t>56.</t>
  </si>
  <si>
    <t>Opłaty pocztowe, bankowe itp.</t>
  </si>
  <si>
    <t>01.09.2022</t>
  </si>
  <si>
    <t>30.09.2022</t>
  </si>
  <si>
    <t>Wpłaty ze składek na komitet rodzicielski we wrześniu 2022 / kasa</t>
  </si>
  <si>
    <t>Wpłaty ze składek na komitet rodzicielski we wrześniu 2022 / bank</t>
  </si>
  <si>
    <t>31.10.2022</t>
  </si>
  <si>
    <t>Wpłaty ze składek na komitet rodzicielski w październiku 2022 / kasa</t>
  </si>
  <si>
    <t>Wpłaty ze składek na komitet rodzicielski w październiku 2022 / bank</t>
  </si>
  <si>
    <t>23.10.2022</t>
  </si>
  <si>
    <t>Wpłaty ze składek na komitet rodzicielski w listopadzie 2022 / bank</t>
  </si>
  <si>
    <t>17.11.2022</t>
  </si>
  <si>
    <t>Wpłata za bilety na zabawę Andrzejkową</t>
  </si>
  <si>
    <t>19.11.2022</t>
  </si>
  <si>
    <t xml:space="preserve">Wpłata z tyt. loterii fantowej na zabawie Andrzejkowej </t>
  </si>
  <si>
    <t>06.12.2022</t>
  </si>
  <si>
    <t>Wpłaty ze składek na komitet rodzicielski w grudniu 2022 / bank</t>
  </si>
  <si>
    <t>04.02.2023</t>
  </si>
  <si>
    <t>Wpłata za bilety na zabawę karnawałową</t>
  </si>
  <si>
    <t>Wpłata z tyt. loterii fantowej na zabawie karnawałowej</t>
  </si>
  <si>
    <t>Wpłata z tyt. licytacji tortu na zabawie karnawałowej</t>
  </si>
  <si>
    <t>Rachunek wyników</t>
  </si>
  <si>
    <t>A. Przychody</t>
  </si>
  <si>
    <t xml:space="preserve">B. Koszty </t>
  </si>
  <si>
    <t>C. Dostępne środki (A-B)</t>
  </si>
  <si>
    <t>Rozliczenie budżetu</t>
  </si>
  <si>
    <t>C. Dostępne środki</t>
  </si>
  <si>
    <t>D. Założenia budżet jeszcze do wykonania</t>
  </si>
  <si>
    <r>
      <t xml:space="preserve">E. Wartość jaka zostanie po wykonaniu </t>
    </r>
    <r>
      <rPr>
        <b/>
        <u/>
        <sz val="12"/>
        <color theme="2" tint="-0.499984740745262"/>
        <rFont val="Liberation Serif"/>
        <charset val="238"/>
      </rPr>
      <t>założeń</t>
    </r>
    <r>
      <rPr>
        <b/>
        <sz val="12"/>
        <color theme="2" tint="-0.499984740745262"/>
        <rFont val="Liberation Serif"/>
        <charset val="238"/>
      </rPr>
      <t xml:space="preserve"> budżetu (C-D)</t>
    </r>
  </si>
  <si>
    <t>Rozliczenie zabawy karnawałowej</t>
  </si>
  <si>
    <t>Treść</t>
  </si>
  <si>
    <t>Wartość</t>
  </si>
  <si>
    <t>Sprzedaż biletów 74x220</t>
  </si>
  <si>
    <t>Sprzedaż losów</t>
  </si>
  <si>
    <t>Licytacja tortu</t>
  </si>
  <si>
    <t>Kelnerki 5x120</t>
  </si>
  <si>
    <t>Zapłata za oprawę muzyczną</t>
  </si>
  <si>
    <t>Janeta, zakup krokietów i kości na barszcz</t>
  </si>
  <si>
    <t>Art. spożywcze na ciasto</t>
  </si>
  <si>
    <t xml:space="preserve">Art. do dekoracji sali </t>
  </si>
  <si>
    <t>Catering, zakup mięs do kolacji</t>
  </si>
  <si>
    <t>Art. spożywcze na tort</t>
  </si>
  <si>
    <t>Wynajem sali LKS</t>
  </si>
  <si>
    <t>Art. spożywcze i środki czystości</t>
  </si>
  <si>
    <t>B. Koszty</t>
  </si>
  <si>
    <t>C. Zysk z zabawy A-B</t>
  </si>
  <si>
    <t>Preliminarz wydatków szkolnych na dzień 14.01.2025r.</t>
  </si>
  <si>
    <t>KALENDARZ UROCZYSTOŚCI SZKOLNYCH                                       ZSP NR 4 2024/2025</t>
  </si>
  <si>
    <t>11.09.2024</t>
  </si>
  <si>
    <t>20.09.2024</t>
  </si>
  <si>
    <t>26.09.2024</t>
  </si>
  <si>
    <t>30.09.2024</t>
  </si>
  <si>
    <t>9.10.2024</t>
  </si>
  <si>
    <t>11.10.2024</t>
  </si>
  <si>
    <t>14.10.2024</t>
  </si>
  <si>
    <t>KW 1/10/24 -kwiaty w kwiaciarni Parys Studzienna</t>
  </si>
  <si>
    <t xml:space="preserve">Pasowanie na przedszkolaka </t>
  </si>
  <si>
    <t>16.10.2024</t>
  </si>
  <si>
    <t>5.11.2024</t>
  </si>
  <si>
    <t>8.11.2024</t>
  </si>
  <si>
    <t>św. Marcin</t>
  </si>
  <si>
    <t>12.11.2024</t>
  </si>
  <si>
    <t>15.11.2024</t>
  </si>
  <si>
    <t>20.11.2024</t>
  </si>
  <si>
    <t>25.11.2024</t>
  </si>
  <si>
    <t>Dzień Pluszowego Misia - SU</t>
  </si>
  <si>
    <t>27.11.2024</t>
  </si>
  <si>
    <t>Andrzejki – przedszkole</t>
  </si>
  <si>
    <t>Andrzejki – szkoła</t>
  </si>
  <si>
    <t>4.12. 2024</t>
  </si>
  <si>
    <t>Barbórka przedszkole</t>
  </si>
  <si>
    <t>6.12. 2024</t>
  </si>
  <si>
    <t>Mikołaj przedszkole</t>
  </si>
  <si>
    <t>wg rachunków i paragonów</t>
  </si>
  <si>
    <t xml:space="preserve">Mikołaj, paczki szkoła 1-3 </t>
  </si>
  <si>
    <t>FA/1478/2024/02-MG   -Sowa, talony</t>
  </si>
  <si>
    <t>Mikołaj,  szkoła 4-8</t>
  </si>
  <si>
    <t>FV/134/277/2024 kino 884zł + paragon popcorn 680zł</t>
  </si>
  <si>
    <t>14-15.12.2024</t>
  </si>
  <si>
    <t>Stowarzyszeniem Studzienna-współorganizacja ze szkołą i Radą Rodziców</t>
  </si>
  <si>
    <t>19.12.2024</t>
  </si>
  <si>
    <t>Koncert</t>
  </si>
  <si>
    <t>20.12. 2024</t>
  </si>
  <si>
    <t>20-22.01.2025</t>
  </si>
  <si>
    <t>Dzień Babci i Dziadka w przedszkolu</t>
  </si>
  <si>
    <t>Kwota wprowadzona podczas spotkania RR 14.01.2025</t>
  </si>
  <si>
    <t>14.02.2025</t>
  </si>
  <si>
    <t>Dzień bezpiecznego internetu</t>
  </si>
  <si>
    <t>8.02.2025</t>
  </si>
  <si>
    <t>Zabawa karnawałowa organizowana przez Radę Rodziców</t>
  </si>
  <si>
    <t>7.03.2025</t>
  </si>
  <si>
    <t>14.03.2025</t>
  </si>
  <si>
    <t>21.03.2025</t>
  </si>
  <si>
    <t>2.04.2025</t>
  </si>
  <si>
    <t>7.04.2025</t>
  </si>
  <si>
    <t>Dzień Londynu</t>
  </si>
  <si>
    <t>16.04.2025</t>
  </si>
  <si>
    <t>23.04.2025</t>
  </si>
  <si>
    <t>24.04.2025</t>
  </si>
  <si>
    <t>4.05.2025</t>
  </si>
  <si>
    <t>5.05.2025</t>
  </si>
  <si>
    <t>2.06.2025</t>
  </si>
  <si>
    <t>26.06.2025</t>
  </si>
  <si>
    <t>Pożegnanie klas ósmych</t>
  </si>
  <si>
    <t>FV/2024/10/12</t>
  </si>
  <si>
    <t>Dofinansowanie do kosztów przejazdu.             Wycieczki klas IV-VIII</t>
  </si>
  <si>
    <r>
      <rPr>
        <b/>
        <sz val="12"/>
        <color rgb="FFFF0000"/>
        <rFont val="Liberation Serif"/>
        <family val="1"/>
        <charset val="238"/>
      </rPr>
      <t>Dofinansowanie dodatkowych form aktywizacji i rozwoju dzieci.</t>
    </r>
    <r>
      <rPr>
        <sz val="12"/>
        <rFont val="Liberation Serif"/>
        <family val="1"/>
        <charset val="238"/>
      </rPr>
      <t xml:space="preserve"> 
jak np: dodatkowe zajęcia w formie aktywnych warsztatów lub spotkań z interesującymi osobami (np: muzyk, rzemieślnik, pszczelarz, piekarz, lekarz, etc.),wyjazd do muzeum techniki, wyjście do teatru itp</t>
    </r>
  </si>
  <si>
    <t xml:space="preserve">Konkursy, występy szkoła (zakupy nagród, dyplomów, statuetek, przejazdy) </t>
  </si>
  <si>
    <t>FV/1773/PL/2411  - oskary matematyczne</t>
  </si>
  <si>
    <t>01.09.2024</t>
  </si>
  <si>
    <t>Kwota z przeniesiena z poprzedniego roku szkolnego na rachunku bankowym</t>
  </si>
  <si>
    <t>03.12.2024</t>
  </si>
  <si>
    <t>Wpłaty na RR -wrzesień do listopad na rachunek bankowy</t>
  </si>
  <si>
    <t>D. SUMA PLANOWANYCH WYDATKÓW</t>
  </si>
  <si>
    <t>E. Dostępne środki</t>
  </si>
  <si>
    <t>F. Założenia budżet jeszcze do wykonania</t>
  </si>
  <si>
    <r>
      <rPr>
        <b/>
        <sz val="12"/>
        <color rgb="FF3333FF"/>
        <rFont val="Liberation Serif"/>
      </rPr>
      <t xml:space="preserve">G. Wartość jaka zostanie po wykonaniu </t>
    </r>
    <r>
      <rPr>
        <b/>
        <u/>
        <sz val="12"/>
        <color rgb="FF3333FF"/>
        <rFont val="Liberation Serif"/>
      </rPr>
      <t>założeń</t>
    </r>
    <r>
      <rPr>
        <b/>
        <sz val="12"/>
        <color rgb="FF3333FF"/>
        <rFont val="Liberation Serif"/>
      </rPr>
      <t xml:space="preserve"> budżetu (E-F)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</si>
</sst>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Liberation Serif"/>
      <family val="1"/>
      <charset val="238"/>
    </font>
    <font>
      <b/>
      <sz val="14"/>
      <name val="Liberation Serif"/>
      <family val="1"/>
      <charset val="238"/>
    </font>
    <font>
      <sz val="12"/>
      <name val="Liberation Serif"/>
      <family val="1"/>
      <charset val="238"/>
    </font>
    <font>
      <b/>
      <sz val="12"/>
      <name val="Liberation Serif"/>
      <family val="1"/>
      <charset val="238"/>
    </font>
    <font>
      <b/>
      <u/>
      <sz val="12"/>
      <name val="Liberation Serif"/>
      <family val="1"/>
      <charset val="238"/>
    </font>
    <font>
      <b/>
      <sz val="12"/>
      <name val="Liberation Serif"/>
      <charset val="238"/>
    </font>
    <font>
      <sz val="12"/>
      <name val="Liberation Serif"/>
      <charset val="238"/>
    </font>
    <font>
      <sz val="11"/>
      <name val="Liberation Serif"/>
      <charset val="238"/>
    </font>
    <font>
      <b/>
      <sz val="12"/>
      <color rgb="FFFF0000"/>
      <name val="Liberation Serif"/>
      <family val="1"/>
      <charset val="238"/>
    </font>
    <font>
      <b/>
      <sz val="12"/>
      <color rgb="FF3333FF"/>
      <name val="Liberation Serif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3333FF"/>
      <name val="Liberation Serif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color theme="2" tint="-0.499984740745262"/>
      <name val="Times New Roman"/>
      <family val="1"/>
      <charset val="238"/>
    </font>
    <font>
      <sz val="12"/>
      <color theme="2" tint="-0.499984740745262"/>
      <name val="Times New Roman"/>
      <family val="1"/>
      <charset val="238"/>
    </font>
    <font>
      <b/>
      <sz val="12"/>
      <color theme="2" tint="-0.499984740745262"/>
      <name val="Times New Roman"/>
      <family val="1"/>
      <charset val="238"/>
    </font>
    <font>
      <b/>
      <u/>
      <sz val="12"/>
      <color theme="2" tint="-0.499984740745262"/>
      <name val="Times New Roman"/>
      <family val="1"/>
      <charset val="238"/>
    </font>
    <font>
      <b/>
      <sz val="14"/>
      <color theme="2" tint="-0.499984740745262"/>
      <name val="Liberation Serif"/>
      <family val="1"/>
      <charset val="238"/>
    </font>
    <font>
      <sz val="12"/>
      <color theme="2" tint="-0.499984740745262"/>
      <name val="Liberation Serif"/>
      <family val="1"/>
      <charset val="238"/>
    </font>
    <font>
      <b/>
      <sz val="12"/>
      <color theme="2" tint="-0.499984740745262"/>
      <name val="Liberation Serif"/>
      <family val="1"/>
      <charset val="238"/>
    </font>
    <font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charset val="238"/>
      <scheme val="minor"/>
    </font>
    <font>
      <b/>
      <u/>
      <sz val="12"/>
      <color theme="2" tint="-0.499984740745262"/>
      <name val="Liberation Serif"/>
      <family val="1"/>
      <charset val="238"/>
    </font>
    <font>
      <b/>
      <sz val="12"/>
      <color theme="2" tint="-0.499984740745262"/>
      <name val="Liberation Serif"/>
      <charset val="238"/>
    </font>
    <font>
      <sz val="12"/>
      <color theme="2" tint="-0.499984740745262"/>
      <name val="Liberation Serif"/>
      <charset val="238"/>
    </font>
    <font>
      <sz val="11"/>
      <color theme="2" tint="-0.499984740745262"/>
      <name val="Liberation Serif"/>
      <charset val="238"/>
    </font>
    <font>
      <b/>
      <u/>
      <sz val="12"/>
      <color theme="2" tint="-0.499984740745262"/>
      <name val="Liberation Serif"/>
      <charset val="238"/>
    </font>
    <font>
      <sz val="12"/>
      <name val="Calibri"/>
      <family val="2"/>
      <charset val="238"/>
      <scheme val="minor"/>
    </font>
    <font>
      <sz val="10"/>
      <name val="Liberation Serif"/>
      <charset val="238"/>
    </font>
    <font>
      <sz val="12"/>
      <name val="Microsoft New Tai Lue"/>
      <family val="2"/>
    </font>
    <font>
      <b/>
      <sz val="12"/>
      <color rgb="FF3333FF"/>
      <name val="Liberation Serif"/>
    </font>
    <font>
      <b/>
      <u/>
      <sz val="12"/>
      <color rgb="FF3333FF"/>
      <name val="Liberation Serif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9" fillId="11" borderId="0" applyNumberFormat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6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6" fontId="5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6" fontId="2" fillId="0" borderId="6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 indent="5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6" fontId="5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5"/>
    </xf>
    <xf numFmtId="0" fontId="2" fillId="0" borderId="12" xfId="0" applyFont="1" applyBorder="1" applyAlignment="1">
      <alignment horizontal="left" vertical="center" wrapText="1" indent="2"/>
    </xf>
    <xf numFmtId="0" fontId="5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6" fontId="5" fillId="0" borderId="13" xfId="0" applyNumberFormat="1" applyFont="1" applyBorder="1" applyAlignment="1">
      <alignment vertical="center" wrapText="1"/>
    </xf>
    <xf numFmtId="44" fontId="5" fillId="0" borderId="6" xfId="1" applyFont="1" applyBorder="1" applyAlignment="1">
      <alignment vertical="center" wrapText="1"/>
    </xf>
    <xf numFmtId="44" fontId="5" fillId="0" borderId="10" xfId="1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4" fontId="7" fillId="2" borderId="0" xfId="0" applyNumberFormat="1" applyFont="1" applyFill="1"/>
    <xf numFmtId="44" fontId="2" fillId="0" borderId="6" xfId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 indent="5"/>
    </xf>
    <xf numFmtId="0" fontId="11" fillId="0" borderId="5" xfId="0" applyFont="1" applyBorder="1" applyAlignment="1">
      <alignment horizontal="left" vertical="center" wrapText="1" indent="2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6" fontId="11" fillId="0" borderId="6" xfId="0" applyNumberFormat="1" applyFont="1" applyBorder="1" applyAlignment="1">
      <alignment vertical="center" wrapText="1"/>
    </xf>
    <xf numFmtId="0" fontId="12" fillId="0" borderId="0" xfId="0" applyFont="1"/>
    <xf numFmtId="0" fontId="9" fillId="0" borderId="0" xfId="0" applyFont="1" applyAlignment="1">
      <alignment horizontal="left" vertical="center" indent="4"/>
    </xf>
    <xf numFmtId="0" fontId="10" fillId="2" borderId="6" xfId="0" applyFont="1" applyFill="1" applyBorder="1" applyAlignment="1">
      <alignment vertical="center" wrapText="1"/>
    </xf>
    <xf numFmtId="0" fontId="13" fillId="2" borderId="0" xfId="0" applyFont="1" applyFill="1"/>
    <xf numFmtId="0" fontId="2" fillId="0" borderId="16" xfId="0" applyFont="1" applyBorder="1" applyAlignment="1">
      <alignment horizontal="left" vertical="center" wrapText="1" indent="5"/>
    </xf>
    <xf numFmtId="0" fontId="2" fillId="0" borderId="17" xfId="0" applyFont="1" applyBorder="1" applyAlignment="1">
      <alignment horizontal="left" vertical="center" wrapText="1" indent="2"/>
    </xf>
    <xf numFmtId="0" fontId="5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6" fontId="5" fillId="0" borderId="18" xfId="0" applyNumberFormat="1" applyFont="1" applyBorder="1" applyAlignment="1">
      <alignment vertical="center" wrapText="1"/>
    </xf>
    <xf numFmtId="44" fontId="18" fillId="6" borderId="22" xfId="0" applyNumberFormat="1" applyFont="1" applyFill="1" applyBorder="1" applyAlignment="1">
      <alignment horizontal="center" vertical="center" wrapText="1"/>
    </xf>
    <xf numFmtId="44" fontId="17" fillId="6" borderId="22" xfId="1" applyFont="1" applyFill="1" applyBorder="1" applyAlignment="1">
      <alignment vertical="center" wrapText="1"/>
    </xf>
    <xf numFmtId="44" fontId="17" fillId="0" borderId="22" xfId="0" applyNumberFormat="1" applyFont="1" applyBorder="1" applyAlignment="1">
      <alignment vertical="center" wrapText="1"/>
    </xf>
    <xf numFmtId="44" fontId="17" fillId="5" borderId="22" xfId="0" applyNumberFormat="1" applyFont="1" applyFill="1" applyBorder="1" applyAlignment="1">
      <alignment vertical="center" wrapText="1"/>
    </xf>
    <xf numFmtId="44" fontId="17" fillId="6" borderId="22" xfId="0" applyNumberFormat="1" applyFont="1" applyFill="1" applyBorder="1" applyAlignment="1">
      <alignment vertical="center" wrapText="1"/>
    </xf>
    <xf numFmtId="44" fontId="17" fillId="0" borderId="22" xfId="1" applyFont="1" applyBorder="1" applyAlignment="1">
      <alignment vertical="center" wrapText="1"/>
    </xf>
    <xf numFmtId="44" fontId="18" fillId="4" borderId="23" xfId="0" applyNumberFormat="1" applyFont="1" applyFill="1" applyBorder="1" applyAlignment="1">
      <alignment vertical="center" wrapText="1"/>
    </xf>
    <xf numFmtId="44" fontId="18" fillId="4" borderId="25" xfId="0" applyNumberFormat="1" applyFont="1" applyFill="1" applyBorder="1" applyAlignment="1">
      <alignment vertical="center" wrapText="1"/>
    </xf>
    <xf numFmtId="44" fontId="17" fillId="0" borderId="0" xfId="0" applyNumberFormat="1" applyFont="1"/>
    <xf numFmtId="44" fontId="17" fillId="6" borderId="28" xfId="1" applyFont="1" applyFill="1" applyBorder="1" applyAlignment="1">
      <alignment vertical="center" wrapText="1"/>
    </xf>
    <xf numFmtId="44" fontId="18" fillId="5" borderId="26" xfId="0" applyNumberFormat="1" applyFont="1" applyFill="1" applyBorder="1" applyAlignment="1">
      <alignment horizontal="center" vertical="center" wrapText="1"/>
    </xf>
    <xf numFmtId="44" fontId="18" fillId="6" borderId="26" xfId="0" applyNumberFormat="1" applyFont="1" applyFill="1" applyBorder="1" applyAlignment="1">
      <alignment horizontal="center" vertical="center" wrapText="1"/>
    </xf>
    <xf numFmtId="44" fontId="17" fillId="6" borderId="26" xfId="1" applyFont="1" applyFill="1" applyBorder="1" applyAlignment="1">
      <alignment vertical="center" wrapText="1"/>
    </xf>
    <xf numFmtId="44" fontId="18" fillId="3" borderId="27" xfId="0" applyNumberFormat="1" applyFont="1" applyFill="1" applyBorder="1" applyAlignment="1">
      <alignment horizontal="center" vertical="center" wrapText="1"/>
    </xf>
    <xf numFmtId="44" fontId="18" fillId="3" borderId="0" xfId="0" applyNumberFormat="1" applyFont="1" applyFill="1" applyAlignment="1">
      <alignment horizontal="center" vertical="center" wrapText="1"/>
    </xf>
    <xf numFmtId="44" fontId="18" fillId="6" borderId="28" xfId="0" applyNumberFormat="1" applyFont="1" applyFill="1" applyBorder="1" applyAlignment="1">
      <alignment horizontal="center" vertical="center" wrapText="1"/>
    </xf>
    <xf numFmtId="44" fontId="17" fillId="6" borderId="26" xfId="0" applyNumberFormat="1" applyFont="1" applyFill="1" applyBorder="1" applyAlignment="1">
      <alignment vertical="center" wrapText="1"/>
    </xf>
    <xf numFmtId="44" fontId="17" fillId="0" borderId="28" xfId="1" applyFont="1" applyBorder="1" applyAlignment="1">
      <alignment vertical="center" wrapText="1"/>
    </xf>
    <xf numFmtId="44" fontId="18" fillId="3" borderId="24" xfId="0" applyNumberFormat="1" applyFont="1" applyFill="1" applyBorder="1" applyAlignment="1">
      <alignment horizontal="center" vertical="center" wrapText="1"/>
    </xf>
    <xf numFmtId="44" fontId="17" fillId="0" borderId="24" xfId="0" applyNumberFormat="1" applyFont="1" applyBorder="1"/>
    <xf numFmtId="44" fontId="20" fillId="7" borderId="22" xfId="0" applyNumberFormat="1" applyFont="1" applyFill="1" applyBorder="1"/>
    <xf numFmtId="44" fontId="17" fillId="0" borderId="0" xfId="0" applyNumberFormat="1" applyFont="1" applyAlignment="1">
      <alignment vertical="center" wrapText="1"/>
    </xf>
    <xf numFmtId="44" fontId="17" fillId="8" borderId="26" xfId="0" applyNumberFormat="1" applyFont="1" applyFill="1" applyBorder="1" applyAlignment="1">
      <alignment vertical="center" wrapText="1"/>
    </xf>
    <xf numFmtId="44" fontId="17" fillId="8" borderId="22" xfId="1" applyFont="1" applyFill="1" applyBorder="1" applyAlignment="1">
      <alignment vertical="center" wrapText="1"/>
    </xf>
    <xf numFmtId="44" fontId="17" fillId="8" borderId="22" xfId="0" applyNumberFormat="1" applyFont="1" applyFill="1" applyBorder="1" applyAlignment="1">
      <alignment vertical="center" wrapText="1"/>
    </xf>
    <xf numFmtId="44" fontId="17" fillId="8" borderId="28" xfId="1" applyFont="1" applyFill="1" applyBorder="1" applyAlignment="1">
      <alignment vertical="center" wrapText="1"/>
    </xf>
    <xf numFmtId="44" fontId="18" fillId="8" borderId="22" xfId="0" applyNumberFormat="1" applyFont="1" applyFill="1" applyBorder="1" applyAlignment="1">
      <alignment horizontal="center" vertical="center" wrapText="1"/>
    </xf>
    <xf numFmtId="44" fontId="18" fillId="8" borderId="26" xfId="0" applyNumberFormat="1" applyFont="1" applyFill="1" applyBorder="1" applyAlignment="1">
      <alignment horizontal="center" vertical="center" wrapText="1"/>
    </xf>
    <xf numFmtId="44" fontId="18" fillId="8" borderId="28" xfId="0" applyNumberFormat="1" applyFont="1" applyFill="1" applyBorder="1" applyAlignment="1">
      <alignment horizontal="center" vertical="center" wrapText="1"/>
    </xf>
    <xf numFmtId="44" fontId="20" fillId="7" borderId="22" xfId="0" applyNumberFormat="1" applyFont="1" applyFill="1" applyBorder="1" applyAlignment="1">
      <alignment horizontal="center" vertical="center"/>
    </xf>
    <xf numFmtId="44" fontId="21" fillId="0" borderId="22" xfId="0" applyNumberFormat="1" applyFont="1" applyBorder="1" applyAlignment="1">
      <alignment horizontal="center" vertical="center"/>
    </xf>
    <xf numFmtId="44" fontId="21" fillId="9" borderId="22" xfId="0" applyNumberFormat="1" applyFont="1" applyFill="1" applyBorder="1"/>
    <xf numFmtId="44" fontId="21" fillId="4" borderId="22" xfId="0" applyNumberFormat="1" applyFont="1" applyFill="1" applyBorder="1"/>
    <xf numFmtId="44" fontId="17" fillId="6" borderId="22" xfId="0" applyNumberFormat="1" applyFont="1" applyFill="1" applyBorder="1" applyAlignment="1">
      <alignment horizontal="center" vertical="center" wrapText="1"/>
    </xf>
    <xf numFmtId="44" fontId="17" fillId="8" borderId="26" xfId="0" applyNumberFormat="1" applyFont="1" applyFill="1" applyBorder="1" applyAlignment="1">
      <alignment horizontal="center" vertical="center" wrapText="1"/>
    </xf>
    <xf numFmtId="44" fontId="17" fillId="8" borderId="22" xfId="0" applyNumberFormat="1" applyFont="1" applyFill="1" applyBorder="1" applyAlignment="1">
      <alignment horizontal="center" vertical="center" wrapText="1"/>
    </xf>
    <xf numFmtId="44" fontId="17" fillId="0" borderId="22" xfId="2" applyNumberFormat="1" applyFont="1" applyBorder="1" applyAlignment="1">
      <alignment vertical="center" wrapText="1"/>
    </xf>
    <xf numFmtId="44" fontId="18" fillId="9" borderId="26" xfId="0" applyNumberFormat="1" applyFont="1" applyFill="1" applyBorder="1" applyAlignment="1">
      <alignment vertical="center" wrapText="1"/>
    </xf>
    <xf numFmtId="44" fontId="27" fillId="0" borderId="22" xfId="0" applyNumberFormat="1" applyFont="1" applyBorder="1" applyAlignment="1">
      <alignment horizontal="center" vertical="center"/>
    </xf>
    <xf numFmtId="0" fontId="28" fillId="0" borderId="0" xfId="0" applyFont="1"/>
    <xf numFmtId="0" fontId="0" fillId="10" borderId="22" xfId="0" applyFill="1" applyBorder="1" applyAlignment="1">
      <alignment horizontal="center"/>
    </xf>
    <xf numFmtId="164" fontId="0" fillId="10" borderId="22" xfId="2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44" fontId="0" fillId="0" borderId="22" xfId="2" applyNumberFormat="1" applyFont="1" applyBorder="1"/>
    <xf numFmtId="0" fontId="28" fillId="9" borderId="23" xfId="0" applyFont="1" applyFill="1" applyBorder="1" applyAlignment="1">
      <alignment horizontal="right" wrapText="1"/>
    </xf>
    <xf numFmtId="44" fontId="28" fillId="9" borderId="22" xfId="2" applyNumberFormat="1" applyFont="1" applyFill="1" applyBorder="1"/>
    <xf numFmtId="0" fontId="0" fillId="0" borderId="0" xfId="0" applyAlignment="1">
      <alignment horizontal="left"/>
    </xf>
    <xf numFmtId="164" fontId="0" fillId="0" borderId="0" xfId="2" applyFont="1"/>
    <xf numFmtId="0" fontId="28" fillId="4" borderId="23" xfId="0" applyFont="1" applyFill="1" applyBorder="1" applyAlignment="1">
      <alignment horizontal="right"/>
    </xf>
    <xf numFmtId="44" fontId="28" fillId="4" borderId="22" xfId="0" applyNumberFormat="1" applyFont="1" applyFill="1" applyBorder="1"/>
    <xf numFmtId="44" fontId="0" fillId="0" borderId="0" xfId="2" applyNumberFormat="1" applyFont="1" applyBorder="1"/>
    <xf numFmtId="164" fontId="28" fillId="7" borderId="23" xfId="2" applyFont="1" applyFill="1" applyBorder="1" applyAlignment="1">
      <alignment horizontal="right"/>
    </xf>
    <xf numFmtId="164" fontId="28" fillId="7" borderId="25" xfId="2" applyFont="1" applyFill="1" applyBorder="1" applyAlignment="1"/>
    <xf numFmtId="0" fontId="17" fillId="0" borderId="28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20" xfId="0" applyFont="1" applyBorder="1"/>
    <xf numFmtId="0" fontId="17" fillId="0" borderId="0" xfId="0" applyFont="1"/>
    <xf numFmtId="0" fontId="17" fillId="0" borderId="22" xfId="0" applyFont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14" fontId="17" fillId="0" borderId="2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/>
    <xf numFmtId="0" fontId="18" fillId="0" borderId="22" xfId="0" applyFont="1" applyBorder="1" applyAlignment="1">
      <alignment vertical="center" wrapText="1"/>
    </xf>
    <xf numFmtId="0" fontId="18" fillId="3" borderId="22" xfId="0" applyFont="1" applyFill="1" applyBorder="1" applyAlignment="1">
      <alignment vertical="center" wrapText="1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7" fillId="0" borderId="28" xfId="0" applyFont="1" applyBorder="1" applyAlignment="1">
      <alignment vertical="center"/>
    </xf>
    <xf numFmtId="0" fontId="17" fillId="0" borderId="28" xfId="0" applyFont="1" applyBorder="1" applyAlignment="1">
      <alignment vertical="center" wrapText="1"/>
    </xf>
    <xf numFmtId="0" fontId="17" fillId="0" borderId="28" xfId="0" applyFont="1" applyBorder="1"/>
    <xf numFmtId="0" fontId="17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26" xfId="0" applyFont="1" applyFill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15" fillId="0" borderId="2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/>
    </xf>
    <xf numFmtId="0" fontId="17" fillId="6" borderId="26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7" fillId="0" borderId="24" xfId="0" applyFont="1" applyBorder="1"/>
    <xf numFmtId="0" fontId="16" fillId="0" borderId="24" xfId="0" applyFont="1" applyBorder="1" applyAlignment="1">
      <alignment vertical="top"/>
    </xf>
    <xf numFmtId="0" fontId="17" fillId="0" borderId="28" xfId="0" applyFont="1" applyBorder="1" applyAlignment="1">
      <alignment vertical="top"/>
    </xf>
    <xf numFmtId="0" fontId="20" fillId="0" borderId="0" xfId="0" applyFont="1" applyAlignment="1">
      <alignment horizontal="right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21" fillId="0" borderId="22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1" fillId="0" borderId="22" xfId="0" applyFont="1" applyBorder="1" applyAlignment="1">
      <alignment horizontal="right"/>
    </xf>
    <xf numFmtId="0" fontId="18" fillId="3" borderId="28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right"/>
    </xf>
    <xf numFmtId="0" fontId="17" fillId="6" borderId="28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wrapText="1"/>
    </xf>
    <xf numFmtId="14" fontId="17" fillId="0" borderId="28" xfId="0" applyNumberFormat="1" applyFont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6" fillId="0" borderId="24" xfId="0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17" fillId="0" borderId="22" xfId="0" applyFont="1" applyBorder="1" applyAlignment="1">
      <alignment vertical="top" wrapText="1"/>
    </xf>
    <xf numFmtId="0" fontId="31" fillId="0" borderId="20" xfId="0" applyFont="1" applyBorder="1"/>
    <xf numFmtId="44" fontId="31" fillId="0" borderId="20" xfId="0" applyNumberFormat="1" applyFont="1" applyBorder="1"/>
    <xf numFmtId="44" fontId="32" fillId="5" borderId="22" xfId="0" applyNumberFormat="1" applyFont="1" applyFill="1" applyBorder="1" applyAlignment="1">
      <alignment horizontal="center" vertical="center" wrapText="1"/>
    </xf>
    <xf numFmtId="44" fontId="32" fillId="6" borderId="2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vertical="center"/>
    </xf>
    <xf numFmtId="0" fontId="31" fillId="6" borderId="22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vertical="center" wrapText="1"/>
    </xf>
    <xf numFmtId="44" fontId="31" fillId="5" borderId="22" xfId="1" applyFont="1" applyFill="1" applyBorder="1" applyAlignment="1">
      <alignment vertical="center" wrapText="1"/>
    </xf>
    <xf numFmtId="44" fontId="31" fillId="6" borderId="22" xfId="1" applyFont="1" applyFill="1" applyBorder="1" applyAlignment="1">
      <alignment vertical="center" wrapText="1"/>
    </xf>
    <xf numFmtId="44" fontId="31" fillId="0" borderId="22" xfId="0" applyNumberFormat="1" applyFont="1" applyBorder="1" applyAlignment="1">
      <alignment vertical="center" wrapText="1"/>
    </xf>
    <xf numFmtId="44" fontId="31" fillId="5" borderId="22" xfId="0" applyNumberFormat="1" applyFont="1" applyFill="1" applyBorder="1" applyAlignment="1">
      <alignment vertical="center" wrapText="1"/>
    </xf>
    <xf numFmtId="0" fontId="31" fillId="0" borderId="22" xfId="0" applyFont="1" applyBorder="1" applyAlignment="1">
      <alignment horizontal="center" vertical="center"/>
    </xf>
    <xf numFmtId="44" fontId="31" fillId="6" borderId="22" xfId="0" applyNumberFormat="1" applyFont="1" applyFill="1" applyBorder="1" applyAlignment="1">
      <alignment vertical="center" wrapText="1"/>
    </xf>
    <xf numFmtId="0" fontId="31" fillId="3" borderId="22" xfId="0" applyFont="1" applyFill="1" applyBorder="1" applyAlignment="1">
      <alignment horizontal="center" vertical="center" wrapText="1"/>
    </xf>
    <xf numFmtId="44" fontId="31" fillId="0" borderId="22" xfId="1" applyFont="1" applyBorder="1" applyAlignment="1">
      <alignment vertical="center" wrapText="1"/>
    </xf>
    <xf numFmtId="0" fontId="32" fillId="3" borderId="22" xfId="0" applyFont="1" applyFill="1" applyBorder="1" applyAlignment="1">
      <alignment horizontal="center" vertical="center" wrapText="1"/>
    </xf>
    <xf numFmtId="44" fontId="32" fillId="3" borderId="0" xfId="0" applyNumberFormat="1" applyFont="1" applyFill="1"/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/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44" fontId="32" fillId="4" borderId="22" xfId="0" applyNumberFormat="1" applyFont="1" applyFill="1" applyBorder="1" applyAlignment="1">
      <alignment vertical="center" wrapText="1"/>
    </xf>
    <xf numFmtId="0" fontId="32" fillId="3" borderId="22" xfId="0" applyFont="1" applyFill="1" applyBorder="1" applyAlignment="1">
      <alignment vertical="center" wrapText="1"/>
    </xf>
    <xf numFmtId="0" fontId="32" fillId="3" borderId="0" xfId="0" applyFont="1" applyFill="1"/>
    <xf numFmtId="0" fontId="32" fillId="0" borderId="0" xfId="0" applyFont="1"/>
    <xf numFmtId="44" fontId="32" fillId="3" borderId="22" xfId="0" applyNumberFormat="1" applyFont="1" applyFill="1" applyBorder="1" applyAlignment="1">
      <alignment vertical="center" wrapText="1"/>
    </xf>
    <xf numFmtId="44" fontId="32" fillId="4" borderId="23" xfId="0" applyNumberFormat="1" applyFont="1" applyFill="1" applyBorder="1" applyAlignment="1">
      <alignment vertical="center" wrapText="1"/>
    </xf>
    <xf numFmtId="44" fontId="32" fillId="4" borderId="25" xfId="0" applyNumberFormat="1" applyFont="1" applyFill="1" applyBorder="1" applyAlignment="1">
      <alignment vertical="center" wrapText="1"/>
    </xf>
    <xf numFmtId="0" fontId="31" fillId="0" borderId="21" xfId="0" applyFont="1" applyBorder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44" fontId="31" fillId="0" borderId="0" xfId="0" applyNumberFormat="1" applyFont="1"/>
    <xf numFmtId="0" fontId="31" fillId="0" borderId="19" xfId="0" applyFont="1" applyBorder="1"/>
    <xf numFmtId="44" fontId="32" fillId="0" borderId="22" xfId="0" applyNumberFormat="1" applyFont="1" applyBorder="1" applyAlignment="1">
      <alignment vertical="center" wrapText="1"/>
    </xf>
    <xf numFmtId="0" fontId="34" fillId="0" borderId="24" xfId="0" applyFont="1" applyBorder="1" applyAlignment="1">
      <alignment vertical="top"/>
    </xf>
    <xf numFmtId="0" fontId="34" fillId="0" borderId="24" xfId="0" applyFont="1" applyBorder="1" applyAlignment="1">
      <alignment horizontal="center" vertical="center"/>
    </xf>
    <xf numFmtId="0" fontId="35" fillId="0" borderId="24" xfId="0" applyFont="1" applyBorder="1"/>
    <xf numFmtId="44" fontId="35" fillId="0" borderId="24" xfId="0" applyNumberFormat="1" applyFont="1" applyBorder="1"/>
    <xf numFmtId="0" fontId="35" fillId="0" borderId="20" xfId="0" applyFont="1" applyBorder="1"/>
    <xf numFmtId="44" fontId="36" fillId="8" borderId="26" xfId="0" applyNumberFormat="1" applyFont="1" applyFill="1" applyBorder="1" applyAlignment="1">
      <alignment horizontal="center" vertical="center" wrapText="1"/>
    </xf>
    <xf numFmtId="44" fontId="36" fillId="6" borderId="26" xfId="0" applyNumberFormat="1" applyFont="1" applyFill="1" applyBorder="1" applyAlignment="1">
      <alignment horizontal="center" vertical="center" wrapText="1"/>
    </xf>
    <xf numFmtId="0" fontId="35" fillId="0" borderId="0" xfId="0" applyFont="1"/>
    <xf numFmtId="44" fontId="36" fillId="8" borderId="22" xfId="0" applyNumberFormat="1" applyFont="1" applyFill="1" applyBorder="1" applyAlignment="1">
      <alignment horizontal="center" vertical="center" wrapText="1"/>
    </xf>
    <xf numFmtId="44" fontId="36" fillId="6" borderId="22" xfId="0" applyNumberFormat="1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44" fontId="36" fillId="8" borderId="28" xfId="0" applyNumberFormat="1" applyFont="1" applyFill="1" applyBorder="1" applyAlignment="1">
      <alignment horizontal="center" vertical="center" wrapText="1"/>
    </xf>
    <xf numFmtId="44" fontId="36" fillId="6" borderId="28" xfId="0" applyNumberFormat="1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44" fontId="36" fillId="3" borderId="24" xfId="0" applyNumberFormat="1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4" fontId="35" fillId="0" borderId="22" xfId="0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44" fontId="35" fillId="8" borderId="22" xfId="0" applyNumberFormat="1" applyFont="1" applyFill="1" applyBorder="1" applyAlignment="1">
      <alignment vertical="center" wrapText="1"/>
    </xf>
    <xf numFmtId="44" fontId="35" fillId="6" borderId="22" xfId="4" applyFont="1" applyFill="1" applyBorder="1" applyAlignment="1">
      <alignment vertical="center" wrapText="1"/>
    </xf>
    <xf numFmtId="14" fontId="35" fillId="0" borderId="28" xfId="0" applyNumberFormat="1" applyFont="1" applyBorder="1" applyAlignment="1">
      <alignment horizontal="center" vertical="center" wrapText="1"/>
    </xf>
    <xf numFmtId="0" fontId="35" fillId="0" borderId="28" xfId="0" applyFont="1" applyBorder="1" applyAlignment="1">
      <alignment vertical="center" wrapText="1"/>
    </xf>
    <xf numFmtId="44" fontId="35" fillId="6" borderId="28" xfId="4" applyFont="1" applyFill="1" applyBorder="1" applyAlignment="1">
      <alignment vertical="center" wrapText="1"/>
    </xf>
    <xf numFmtId="14" fontId="35" fillId="0" borderId="26" xfId="0" applyNumberFormat="1" applyFont="1" applyBorder="1" applyAlignment="1">
      <alignment horizontal="center" vertical="center" wrapText="1"/>
    </xf>
    <xf numFmtId="0" fontId="35" fillId="0" borderId="26" xfId="0" applyFont="1" applyBorder="1" applyAlignment="1">
      <alignment vertical="center" wrapText="1"/>
    </xf>
    <xf numFmtId="44" fontId="35" fillId="8" borderId="26" xfId="0" applyNumberFormat="1" applyFont="1" applyFill="1" applyBorder="1" applyAlignment="1">
      <alignment horizontal="center" vertical="center" wrapText="1"/>
    </xf>
    <xf numFmtId="44" fontId="35" fillId="6" borderId="26" xfId="4" applyFont="1" applyFill="1" applyBorder="1" applyAlignment="1">
      <alignment vertical="center" wrapText="1"/>
    </xf>
    <xf numFmtId="0" fontId="35" fillId="0" borderId="28" xfId="0" applyFont="1" applyBorder="1" applyAlignment="1">
      <alignment vertical="center"/>
    </xf>
    <xf numFmtId="44" fontId="35" fillId="8" borderId="28" xfId="4" applyFont="1" applyFill="1" applyBorder="1" applyAlignment="1">
      <alignment vertical="center" wrapText="1"/>
    </xf>
    <xf numFmtId="0" fontId="35" fillId="0" borderId="28" xfId="0" applyFont="1" applyBorder="1"/>
    <xf numFmtId="0" fontId="35" fillId="6" borderId="22" xfId="0" applyFont="1" applyFill="1" applyBorder="1" applyAlignment="1">
      <alignment horizontal="center" vertical="center" wrapText="1"/>
    </xf>
    <xf numFmtId="44" fontId="35" fillId="6" borderId="28" xfId="0" applyNumberFormat="1" applyFont="1" applyFill="1" applyBorder="1" applyAlignment="1">
      <alignment vertical="center" wrapText="1"/>
    </xf>
    <xf numFmtId="0" fontId="35" fillId="0" borderId="28" xfId="0" applyFont="1" applyBorder="1" applyAlignment="1">
      <alignment vertical="top"/>
    </xf>
    <xf numFmtId="0" fontId="35" fillId="0" borderId="22" xfId="0" applyFont="1" applyBorder="1" applyAlignment="1">
      <alignment horizontal="center" vertical="center" wrapText="1"/>
    </xf>
    <xf numFmtId="44" fontId="35" fillId="6" borderId="22" xfId="0" applyNumberFormat="1" applyFont="1" applyFill="1" applyBorder="1" applyAlignment="1">
      <alignment vertical="center" wrapText="1"/>
    </xf>
    <xf numFmtId="0" fontId="35" fillId="0" borderId="22" xfId="0" applyFont="1" applyBorder="1" applyAlignment="1">
      <alignment vertical="center"/>
    </xf>
    <xf numFmtId="0" fontId="37" fillId="0" borderId="0" xfId="0" applyFont="1"/>
    <xf numFmtId="0" fontId="36" fillId="3" borderId="0" xfId="0" applyFont="1" applyFill="1" applyAlignment="1">
      <alignment horizontal="center" vertical="center" wrapText="1"/>
    </xf>
    <xf numFmtId="44" fontId="36" fillId="3" borderId="0" xfId="0" applyNumberFormat="1" applyFont="1" applyFill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44" fontId="35" fillId="0" borderId="0" xfId="0" applyNumberFormat="1" applyFont="1"/>
    <xf numFmtId="0" fontId="35" fillId="0" borderId="25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6" fillId="3" borderId="25" xfId="0" applyFont="1" applyFill="1" applyBorder="1" applyAlignment="1">
      <alignment horizontal="center" vertical="center" wrapText="1"/>
    </xf>
    <xf numFmtId="44" fontId="35" fillId="8" borderId="26" xfId="0" applyNumberFormat="1" applyFont="1" applyFill="1" applyBorder="1" applyAlignment="1">
      <alignment vertical="center" wrapText="1"/>
    </xf>
    <xf numFmtId="44" fontId="35" fillId="6" borderId="26" xfId="0" applyNumberFormat="1" applyFont="1" applyFill="1" applyBorder="1" applyAlignment="1">
      <alignment vertical="center" wrapText="1"/>
    </xf>
    <xf numFmtId="44" fontId="35" fillId="0" borderId="22" xfId="4" applyFont="1" applyBorder="1" applyAlignment="1">
      <alignment vertical="center" wrapText="1"/>
    </xf>
    <xf numFmtId="44" fontId="35" fillId="8" borderId="22" xfId="4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2" xfId="0" applyFont="1" applyBorder="1" applyAlignment="1">
      <alignment horizontal="left" vertical="center" wrapText="1"/>
    </xf>
    <xf numFmtId="44" fontId="36" fillId="3" borderId="0" xfId="0" applyNumberFormat="1" applyFont="1" applyFill="1"/>
    <xf numFmtId="44" fontId="35" fillId="8" borderId="22" xfId="0" applyNumberFormat="1" applyFont="1" applyFill="1" applyBorder="1" applyAlignment="1">
      <alignment horizontal="center" vertical="center" wrapText="1"/>
    </xf>
    <xf numFmtId="44" fontId="35" fillId="6" borderId="22" xfId="0" applyNumberFormat="1" applyFont="1" applyFill="1" applyBorder="1" applyAlignment="1">
      <alignment horizontal="center" vertical="center" wrapText="1"/>
    </xf>
    <xf numFmtId="0" fontId="35" fillId="0" borderId="22" xfId="0" applyFont="1" applyBorder="1"/>
    <xf numFmtId="0" fontId="36" fillId="3" borderId="23" xfId="0" applyFont="1" applyFill="1" applyBorder="1" applyAlignment="1">
      <alignment horizontal="center" vertical="center" wrapText="1"/>
    </xf>
    <xf numFmtId="44" fontId="35" fillId="0" borderId="28" xfId="4" applyFont="1" applyBorder="1" applyAlignment="1">
      <alignment vertical="center" wrapText="1"/>
    </xf>
    <xf numFmtId="44" fontId="35" fillId="8" borderId="29" xfId="0" applyNumberFormat="1" applyFont="1" applyFill="1" applyBorder="1" applyAlignment="1">
      <alignment vertical="center" wrapText="1"/>
    </xf>
    <xf numFmtId="44" fontId="35" fillId="6" borderId="29" xfId="0" applyNumberFormat="1" applyFont="1" applyFill="1" applyBorder="1" applyAlignment="1">
      <alignment vertical="center" wrapText="1"/>
    </xf>
    <xf numFmtId="0" fontId="36" fillId="3" borderId="27" xfId="0" applyFont="1" applyFill="1" applyBorder="1" applyAlignment="1">
      <alignment horizontal="center" vertical="center" wrapText="1"/>
    </xf>
    <xf numFmtId="44" fontId="36" fillId="3" borderId="27" xfId="0" applyNumberFormat="1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center" vertical="center" wrapText="1"/>
    </xf>
    <xf numFmtId="44" fontId="38" fillId="11" borderId="22" xfId="3" applyNumberFormat="1" applyFont="1" applyBorder="1" applyAlignment="1">
      <alignment vertical="center" wrapText="1"/>
    </xf>
    <xf numFmtId="0" fontId="35" fillId="0" borderId="26" xfId="0" applyFont="1" applyBorder="1" applyAlignment="1">
      <alignment vertical="center"/>
    </xf>
    <xf numFmtId="0" fontId="38" fillId="11" borderId="22" xfId="3" applyFont="1" applyBorder="1" applyAlignment="1">
      <alignment vertical="center" wrapText="1"/>
    </xf>
    <xf numFmtId="0" fontId="35" fillId="0" borderId="22" xfId="0" applyFont="1" applyBorder="1" applyAlignment="1">
      <alignment horizontal="center" vertical="center"/>
    </xf>
    <xf numFmtId="0" fontId="35" fillId="2" borderId="22" xfId="0" applyFont="1" applyFill="1" applyBorder="1" applyAlignment="1">
      <alignment vertical="center" wrapText="1"/>
    </xf>
    <xf numFmtId="0" fontId="35" fillId="0" borderId="22" xfId="0" applyFont="1" applyBorder="1" applyAlignment="1">
      <alignment vertical="top" wrapText="1"/>
    </xf>
    <xf numFmtId="0" fontId="35" fillId="0" borderId="22" xfId="0" applyFont="1" applyBorder="1" applyAlignment="1">
      <alignment wrapText="1"/>
    </xf>
    <xf numFmtId="0" fontId="36" fillId="0" borderId="0" xfId="0" applyFont="1"/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44" fontId="36" fillId="4" borderId="25" xfId="0" applyNumberFormat="1" applyFont="1" applyFill="1" applyBorder="1" applyAlignment="1">
      <alignment vertical="center" wrapText="1"/>
    </xf>
    <xf numFmtId="44" fontId="36" fillId="4" borderId="23" xfId="0" applyNumberFormat="1" applyFont="1" applyFill="1" applyBorder="1" applyAlignment="1">
      <alignment vertical="center" wrapText="1"/>
    </xf>
    <xf numFmtId="0" fontId="36" fillId="3" borderId="22" xfId="0" applyFont="1" applyFill="1" applyBorder="1" applyAlignment="1">
      <alignment vertical="center" wrapText="1"/>
    </xf>
    <xf numFmtId="0" fontId="36" fillId="3" borderId="0" xfId="0" applyFont="1" applyFill="1"/>
    <xf numFmtId="44" fontId="36" fillId="5" borderId="26" xfId="0" applyNumberFormat="1" applyFont="1" applyFill="1" applyBorder="1" applyAlignment="1">
      <alignment horizontal="center" vertical="center" wrapText="1"/>
    </xf>
    <xf numFmtId="0" fontId="36" fillId="3" borderId="26" xfId="0" applyFont="1" applyFill="1" applyBorder="1" applyAlignment="1">
      <alignment vertical="center" wrapText="1"/>
    </xf>
    <xf numFmtId="44" fontId="35" fillId="5" borderId="22" xfId="0" applyNumberFormat="1" applyFont="1" applyFill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0" fontId="36" fillId="3" borderId="28" xfId="0" applyFont="1" applyFill="1" applyBorder="1" applyAlignment="1">
      <alignment vertical="center" wrapText="1"/>
    </xf>
    <xf numFmtId="0" fontId="36" fillId="0" borderId="0" xfId="0" applyFont="1" applyAlignment="1">
      <alignment horizontal="center"/>
    </xf>
    <xf numFmtId="14" fontId="35" fillId="0" borderId="22" xfId="0" applyNumberFormat="1" applyFont="1" applyBorder="1" applyAlignment="1">
      <alignment horizontal="center" vertical="center"/>
    </xf>
    <xf numFmtId="44" fontId="36" fillId="0" borderId="22" xfId="0" applyNumberFormat="1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44" fontId="35" fillId="0" borderId="22" xfId="0" applyNumberFormat="1" applyFont="1" applyBorder="1" applyAlignment="1">
      <alignment vertical="center" wrapText="1"/>
    </xf>
    <xf numFmtId="44" fontId="35" fillId="0" borderId="22" xfId="5" applyNumberFormat="1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44" fontId="36" fillId="9" borderId="26" xfId="0" applyNumberFormat="1" applyFont="1" applyFill="1" applyBorder="1" applyAlignment="1">
      <alignment vertical="center" wrapText="1"/>
    </xf>
    <xf numFmtId="44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41" fillId="0" borderId="22" xfId="0" applyFont="1" applyBorder="1" applyAlignment="1">
      <alignment horizontal="right"/>
    </xf>
    <xf numFmtId="44" fontId="41" fillId="9" borderId="22" xfId="0" applyNumberFormat="1" applyFont="1" applyFill="1" applyBorder="1"/>
    <xf numFmtId="44" fontId="41" fillId="4" borderId="22" xfId="0" applyNumberFormat="1" applyFont="1" applyFill="1" applyBorder="1"/>
    <xf numFmtId="0" fontId="40" fillId="0" borderId="22" xfId="0" applyFont="1" applyBorder="1" applyAlignment="1">
      <alignment horizontal="right"/>
    </xf>
    <xf numFmtId="44" fontId="40" fillId="7" borderId="22" xfId="0" applyNumberFormat="1" applyFont="1" applyFill="1" applyBorder="1"/>
    <xf numFmtId="0" fontId="40" fillId="0" borderId="0" xfId="0" applyFont="1" applyAlignment="1">
      <alignment horizontal="right"/>
    </xf>
    <xf numFmtId="0" fontId="40" fillId="0" borderId="0" xfId="0" applyFont="1" applyAlignment="1">
      <alignment vertical="center"/>
    </xf>
    <xf numFmtId="0" fontId="41" fillId="0" borderId="22" xfId="0" applyFont="1" applyBorder="1" applyAlignment="1">
      <alignment horizontal="right" vertical="center"/>
    </xf>
    <xf numFmtId="44" fontId="40" fillId="7" borderId="22" xfId="0" applyNumberFormat="1" applyFont="1" applyFill="1" applyBorder="1" applyAlignment="1">
      <alignment horizontal="center" vertical="center"/>
    </xf>
    <xf numFmtId="0" fontId="42" fillId="0" borderId="22" xfId="0" applyFont="1" applyBorder="1" applyAlignment="1">
      <alignment horizontal="right" vertical="center"/>
    </xf>
    <xf numFmtId="44" fontId="41" fillId="0" borderId="22" xfId="0" applyNumberFormat="1" applyFont="1" applyBorder="1" applyAlignment="1">
      <alignment horizontal="center" vertical="center"/>
    </xf>
    <xf numFmtId="0" fontId="40" fillId="0" borderId="22" xfId="0" applyFont="1" applyBorder="1" applyAlignment="1">
      <alignment horizontal="right" vertical="center" wrapText="1"/>
    </xf>
    <xf numFmtId="44" fontId="40" fillId="0" borderId="22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44" fontId="17" fillId="6" borderId="28" xfId="0" applyNumberFormat="1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vertical="top" wrapText="1"/>
    </xf>
    <xf numFmtId="8" fontId="17" fillId="6" borderId="22" xfId="1" applyNumberFormat="1" applyFont="1" applyFill="1" applyBorder="1" applyAlignment="1">
      <alignment vertical="center" wrapText="1"/>
    </xf>
    <xf numFmtId="8" fontId="17" fillId="0" borderId="22" xfId="0" applyNumberFormat="1" applyFont="1" applyBorder="1" applyAlignment="1">
      <alignment vertical="center" wrapText="1"/>
    </xf>
    <xf numFmtId="8" fontId="17" fillId="0" borderId="22" xfId="2" applyNumberFormat="1" applyFont="1" applyBorder="1" applyAlignment="1">
      <alignment vertical="center" wrapText="1"/>
    </xf>
    <xf numFmtId="8" fontId="24" fillId="0" borderId="22" xfId="0" applyNumberFormat="1" applyFont="1" applyBorder="1" applyAlignment="1">
      <alignment vertical="center" wrapText="1"/>
    </xf>
    <xf numFmtId="0" fontId="17" fillId="0" borderId="28" xfId="0" applyFont="1" applyBorder="1" applyAlignment="1">
      <alignment wrapText="1"/>
    </xf>
    <xf numFmtId="0" fontId="17" fillId="0" borderId="22" xfId="0" applyFont="1" applyBorder="1" applyAlignment="1">
      <alignment horizontal="left" wrapText="1"/>
    </xf>
    <xf numFmtId="0" fontId="44" fillId="0" borderId="22" xfId="0" applyFont="1" applyBorder="1" applyAlignment="1">
      <alignment vertical="center" wrapText="1"/>
    </xf>
    <xf numFmtId="0" fontId="45" fillId="0" borderId="26" xfId="0" applyFont="1" applyBorder="1" applyAlignment="1">
      <alignment vertical="center" wrapText="1"/>
    </xf>
    <xf numFmtId="6" fontId="17" fillId="6" borderId="22" xfId="1" applyNumberFormat="1" applyFont="1" applyFill="1" applyBorder="1" applyAlignment="1">
      <alignment vertical="center" wrapText="1"/>
    </xf>
    <xf numFmtId="44" fontId="17" fillId="6" borderId="28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6" fillId="0" borderId="28" xfId="0" applyFont="1" applyBorder="1" applyAlignment="1">
      <alignment vertical="top"/>
    </xf>
    <xf numFmtId="0" fontId="46" fillId="0" borderId="22" xfId="0" applyFont="1" applyBorder="1" applyAlignment="1">
      <alignment vertical="center" wrapText="1"/>
    </xf>
    <xf numFmtId="0" fontId="45" fillId="0" borderId="28" xfId="0" applyFont="1" applyBorder="1" applyAlignment="1">
      <alignment vertical="top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left" vertical="center" wrapText="1" indent="5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right" vertical="center" wrapText="1"/>
    </xf>
    <xf numFmtId="44" fontId="20" fillId="0" borderId="2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left" vertical="center" wrapText="1" indent="5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4" fontId="5" fillId="0" borderId="14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5"/>
    </xf>
    <xf numFmtId="0" fontId="32" fillId="0" borderId="22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23" xfId="0" applyFont="1" applyBorder="1" applyAlignment="1">
      <alignment horizontal="left" vertical="top"/>
    </xf>
    <xf numFmtId="0" fontId="30" fillId="0" borderId="24" xfId="0" applyFont="1" applyBorder="1" applyAlignment="1">
      <alignment horizontal="left" vertical="top"/>
    </xf>
    <xf numFmtId="0" fontId="36" fillId="3" borderId="24" xfId="0" applyFont="1" applyFill="1" applyBorder="1" applyAlignment="1">
      <alignment horizontal="center" vertical="center" wrapText="1"/>
    </xf>
    <xf numFmtId="44" fontId="35" fillId="6" borderId="28" xfId="0" applyNumberFormat="1" applyFont="1" applyFill="1" applyBorder="1" applyAlignment="1">
      <alignment horizontal="center" vertical="center" wrapText="1"/>
    </xf>
    <xf numFmtId="44" fontId="35" fillId="6" borderId="26" xfId="0" applyNumberFormat="1" applyFont="1" applyFill="1" applyBorder="1" applyAlignment="1">
      <alignment horizontal="center" vertical="center" wrapText="1"/>
    </xf>
    <xf numFmtId="0" fontId="35" fillId="0" borderId="28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</cellXfs>
  <cellStyles count="6">
    <cellStyle name="Dziesiętny" xfId="2" builtinId="3"/>
    <cellStyle name="Dziesiętny 2" xfId="5" xr:uid="{00000000-0005-0000-0000-000001000000}"/>
    <cellStyle name="Normalny" xfId="0" builtinId="0"/>
    <cellStyle name="Walutowy" xfId="1" builtinId="4"/>
    <cellStyle name="Walutowy 2" xfId="4" xr:uid="{00000000-0005-0000-0000-000004000000}"/>
    <cellStyle name="Zły" xfId="3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33FF"/>
      <color rgb="FF00FF00"/>
      <color rgb="FFCC66FF"/>
      <color rgb="FFFFFF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opLeftCell="A22" workbookViewId="0">
      <selection activeCell="C62" sqref="C62"/>
    </sheetView>
  </sheetViews>
  <sheetFormatPr defaultRowHeight="15"/>
  <cols>
    <col min="1" max="1" width="11.42578125" bestFit="1" customWidth="1"/>
    <col min="2" max="2" width="15.140625" customWidth="1"/>
    <col min="3" max="3" width="39" customWidth="1"/>
    <col min="4" max="6" width="17.140625" customWidth="1"/>
    <col min="7" max="7" width="13.7109375" customWidth="1"/>
    <col min="8" max="8" width="36.7109375" customWidth="1"/>
    <col min="9" max="9" width="13.7109375" bestFit="1" customWidth="1"/>
  </cols>
  <sheetData>
    <row r="1" spans="1:8" ht="15.75" thickBot="1"/>
    <row r="2" spans="1:8" ht="31.5">
      <c r="A2" s="341" t="s">
        <v>0</v>
      </c>
      <c r="B2" s="342"/>
      <c r="C2" s="343"/>
      <c r="D2" s="347" t="s">
        <v>1</v>
      </c>
      <c r="E2" s="322" t="s">
        <v>2</v>
      </c>
      <c r="F2" s="322" t="s">
        <v>3</v>
      </c>
      <c r="G2" s="322" t="s">
        <v>4</v>
      </c>
      <c r="H2" s="347" t="s">
        <v>5</v>
      </c>
    </row>
    <row r="3" spans="1:8" ht="16.5" thickBot="1">
      <c r="A3" s="344"/>
      <c r="B3" s="345"/>
      <c r="C3" s="346"/>
      <c r="D3" s="348"/>
      <c r="E3" s="324"/>
      <c r="F3" s="324"/>
      <c r="G3" s="324" t="s">
        <v>6</v>
      </c>
      <c r="H3" s="348"/>
    </row>
    <row r="4" spans="1:8" ht="16.5" thickBot="1">
      <c r="A4" s="325" t="s">
        <v>7</v>
      </c>
      <c r="B4" s="323" t="s">
        <v>8</v>
      </c>
      <c r="C4" s="325" t="s">
        <v>9</v>
      </c>
      <c r="D4" s="324"/>
      <c r="E4" s="324"/>
      <c r="F4" s="324"/>
      <c r="G4" s="324"/>
      <c r="H4" s="324"/>
    </row>
    <row r="5" spans="1:8" ht="16.5" thickBot="1">
      <c r="A5" s="325"/>
      <c r="B5" s="339" t="s">
        <v>10</v>
      </c>
      <c r="C5" s="340"/>
      <c r="D5" s="324"/>
      <c r="E5" s="324"/>
      <c r="F5" s="324"/>
      <c r="G5" s="324"/>
      <c r="H5" s="324"/>
    </row>
    <row r="6" spans="1:8" ht="32.25" thickBot="1">
      <c r="A6" s="317" t="s">
        <v>11</v>
      </c>
      <c r="B6" s="1" t="s">
        <v>12</v>
      </c>
      <c r="C6" s="319" t="s">
        <v>13</v>
      </c>
      <c r="D6" s="2"/>
      <c r="E6" s="2"/>
      <c r="F6" s="2"/>
      <c r="G6" s="2"/>
      <c r="H6" s="2"/>
    </row>
    <row r="7" spans="1:8" ht="32.25" thickBot="1">
      <c r="A7" s="317" t="s">
        <v>14</v>
      </c>
      <c r="B7" s="1" t="s">
        <v>15</v>
      </c>
      <c r="C7" s="319" t="s">
        <v>16</v>
      </c>
      <c r="D7" s="3" t="s">
        <v>17</v>
      </c>
      <c r="E7" s="3"/>
      <c r="F7" s="3"/>
      <c r="G7" s="19">
        <v>260</v>
      </c>
      <c r="H7" s="2"/>
    </row>
    <row r="8" spans="1:8" ht="32.25" thickBot="1">
      <c r="A8" s="317" t="s">
        <v>18</v>
      </c>
      <c r="B8" s="1" t="s">
        <v>19</v>
      </c>
      <c r="C8" s="319" t="s">
        <v>20</v>
      </c>
      <c r="D8" s="2"/>
      <c r="E8" s="2"/>
      <c r="F8" s="2"/>
      <c r="G8" s="2"/>
      <c r="H8" s="2"/>
    </row>
    <row r="9" spans="1:8" ht="32.25" thickBot="1">
      <c r="A9" s="317" t="s">
        <v>21</v>
      </c>
      <c r="B9" s="1" t="s">
        <v>22</v>
      </c>
      <c r="C9" s="319" t="s">
        <v>23</v>
      </c>
      <c r="D9" s="2"/>
      <c r="E9" s="2"/>
      <c r="F9" s="2"/>
      <c r="G9" s="2"/>
      <c r="H9" s="2"/>
    </row>
    <row r="10" spans="1:8" ht="16.5" thickBot="1">
      <c r="A10" s="325"/>
      <c r="B10" s="339" t="s">
        <v>24</v>
      </c>
      <c r="C10" s="340"/>
      <c r="D10" s="324"/>
      <c r="E10" s="324"/>
      <c r="F10" s="324"/>
      <c r="G10" s="324"/>
      <c r="H10" s="324"/>
    </row>
    <row r="11" spans="1:8" ht="32.25" thickBot="1">
      <c r="A11" s="317" t="s">
        <v>25</v>
      </c>
      <c r="B11" s="1" t="s">
        <v>26</v>
      </c>
      <c r="C11" s="319" t="s">
        <v>27</v>
      </c>
      <c r="D11" s="2"/>
      <c r="E11" s="2"/>
      <c r="F11" s="2"/>
      <c r="G11" s="2"/>
      <c r="H11" s="2"/>
    </row>
    <row r="12" spans="1:8" ht="32.25" thickBot="1">
      <c r="A12" s="317" t="s">
        <v>28</v>
      </c>
      <c r="B12" s="1" t="s">
        <v>29</v>
      </c>
      <c r="C12" s="319" t="s">
        <v>30</v>
      </c>
      <c r="D12" s="3" t="s">
        <v>31</v>
      </c>
      <c r="E12" s="3"/>
      <c r="F12" s="3"/>
      <c r="G12" s="19">
        <f>150+60</f>
        <v>210</v>
      </c>
      <c r="H12" s="2"/>
    </row>
    <row r="13" spans="1:8" ht="32.25" thickBot="1">
      <c r="A13" s="317" t="s">
        <v>32</v>
      </c>
      <c r="B13" s="1" t="s">
        <v>33</v>
      </c>
      <c r="C13" s="319" t="s">
        <v>34</v>
      </c>
      <c r="D13" s="2"/>
      <c r="E13" s="2"/>
      <c r="F13" s="2"/>
      <c r="G13" s="2"/>
      <c r="H13" s="2"/>
    </row>
    <row r="14" spans="1:8" ht="48" thickBot="1">
      <c r="A14" s="317" t="s">
        <v>35</v>
      </c>
      <c r="B14" s="5"/>
      <c r="C14" s="319" t="s">
        <v>36</v>
      </c>
      <c r="D14" s="2"/>
      <c r="E14" s="2"/>
      <c r="F14" s="2"/>
      <c r="G14" s="2"/>
      <c r="H14" s="3" t="s">
        <v>37</v>
      </c>
    </row>
    <row r="15" spans="1:8" ht="32.25" thickBot="1">
      <c r="A15" s="317" t="s">
        <v>38</v>
      </c>
      <c r="B15" s="5"/>
      <c r="C15" s="319" t="s">
        <v>39</v>
      </c>
      <c r="D15" s="2"/>
      <c r="E15" s="2"/>
      <c r="F15" s="2"/>
      <c r="G15" s="2"/>
      <c r="H15" s="2"/>
    </row>
    <row r="16" spans="1:8" ht="16.5" thickBot="1">
      <c r="A16" s="325"/>
      <c r="B16" s="339" t="s">
        <v>40</v>
      </c>
      <c r="C16" s="340"/>
      <c r="D16" s="324"/>
      <c r="E16" s="324"/>
      <c r="F16" s="324"/>
      <c r="G16" s="324"/>
      <c r="H16" s="324"/>
    </row>
    <row r="17" spans="1:9" ht="32.25" thickBot="1">
      <c r="A17" s="317" t="s">
        <v>41</v>
      </c>
      <c r="B17" s="1" t="s">
        <v>42</v>
      </c>
      <c r="C17" s="319" t="s">
        <v>43</v>
      </c>
      <c r="D17" s="2"/>
      <c r="E17" s="2"/>
      <c r="F17" s="2"/>
      <c r="G17" s="2"/>
      <c r="H17" s="2"/>
    </row>
    <row r="18" spans="1:9" ht="32.25" thickBot="1">
      <c r="A18" s="317" t="s">
        <v>44</v>
      </c>
      <c r="B18" s="1" t="s">
        <v>45</v>
      </c>
      <c r="C18" s="319" t="s">
        <v>46</v>
      </c>
      <c r="D18" s="2"/>
      <c r="E18" s="2"/>
      <c r="F18" s="2"/>
      <c r="G18" s="2"/>
      <c r="H18" s="2"/>
    </row>
    <row r="19" spans="1:9" ht="16.5" thickBot="1">
      <c r="A19" s="317" t="s">
        <v>47</v>
      </c>
      <c r="B19" s="1" t="s">
        <v>48</v>
      </c>
      <c r="C19" s="319" t="s">
        <v>49</v>
      </c>
      <c r="D19" s="2"/>
      <c r="E19" s="2"/>
      <c r="F19" s="2"/>
      <c r="G19" s="2"/>
      <c r="H19" s="2"/>
    </row>
    <row r="20" spans="1:9" ht="16.5" thickBot="1">
      <c r="A20" s="317" t="s">
        <v>50</v>
      </c>
      <c r="B20" s="1" t="s">
        <v>51</v>
      </c>
      <c r="C20" s="319" t="s">
        <v>52</v>
      </c>
      <c r="D20" s="2"/>
      <c r="E20" s="2"/>
      <c r="F20" s="2"/>
      <c r="G20" s="2"/>
      <c r="H20" s="2"/>
    </row>
    <row r="21" spans="1:9" ht="32.25" thickBot="1">
      <c r="A21" s="317" t="s">
        <v>53</v>
      </c>
      <c r="B21" s="1" t="s">
        <v>54</v>
      </c>
      <c r="C21" s="319" t="s">
        <v>55</v>
      </c>
      <c r="D21" s="3" t="s">
        <v>56</v>
      </c>
      <c r="E21" s="3"/>
      <c r="F21" s="3"/>
      <c r="G21" s="19">
        <v>500</v>
      </c>
      <c r="H21" s="3" t="s">
        <v>57</v>
      </c>
    </row>
    <row r="22" spans="1:9" ht="16.5" thickBot="1">
      <c r="A22" s="317" t="s">
        <v>58</v>
      </c>
      <c r="B22" s="1" t="s">
        <v>59</v>
      </c>
      <c r="C22" s="319" t="s">
        <v>60</v>
      </c>
      <c r="D22" s="2"/>
      <c r="E22" s="2"/>
      <c r="F22" s="2"/>
      <c r="G22" s="2"/>
      <c r="H22" s="2"/>
    </row>
    <row r="23" spans="1:9" ht="16.5" thickBot="1">
      <c r="A23" s="325"/>
      <c r="B23" s="339" t="s">
        <v>61</v>
      </c>
      <c r="C23" s="340"/>
      <c r="D23" s="324"/>
      <c r="E23" s="324"/>
      <c r="F23" s="324"/>
      <c r="G23" s="324"/>
      <c r="H23" s="324"/>
    </row>
    <row r="24" spans="1:9" ht="16.5" thickBot="1">
      <c r="A24" s="317" t="s">
        <v>62</v>
      </c>
      <c r="B24" s="1" t="s">
        <v>63</v>
      </c>
      <c r="C24" s="319" t="s">
        <v>64</v>
      </c>
      <c r="D24" s="2"/>
      <c r="E24" s="2"/>
      <c r="F24" s="2"/>
      <c r="G24" s="2"/>
      <c r="H24" s="2"/>
    </row>
    <row r="25" spans="1:9" ht="78" customHeight="1">
      <c r="A25" s="352" t="s">
        <v>65</v>
      </c>
      <c r="B25" s="349" t="s">
        <v>66</v>
      </c>
      <c r="C25" s="349" t="s">
        <v>67</v>
      </c>
      <c r="D25" s="320" t="s">
        <v>68</v>
      </c>
      <c r="E25" s="20">
        <v>15</v>
      </c>
      <c r="F25" s="7">
        <v>71</v>
      </c>
      <c r="G25" s="20">
        <f>E25*F25</f>
        <v>1065</v>
      </c>
      <c r="H25" s="354" t="s">
        <v>69</v>
      </c>
    </row>
    <row r="26" spans="1:9" ht="16.5" thickBot="1">
      <c r="A26" s="353"/>
      <c r="B26" s="351"/>
      <c r="C26" s="351"/>
      <c r="D26" s="321" t="s">
        <v>70</v>
      </c>
      <c r="E26" s="19">
        <v>12</v>
      </c>
      <c r="F26" s="3">
        <f>14+22+11+16+8</f>
        <v>71</v>
      </c>
      <c r="G26" s="20">
        <f>E26*F26</f>
        <v>852</v>
      </c>
      <c r="H26" s="355"/>
    </row>
    <row r="27" spans="1:9" ht="47.25">
      <c r="A27" s="352" t="s">
        <v>71</v>
      </c>
      <c r="B27" s="349" t="s">
        <v>72</v>
      </c>
      <c r="C27" s="315" t="s">
        <v>73</v>
      </c>
      <c r="D27" s="7" t="s">
        <v>74</v>
      </c>
      <c r="E27" s="7"/>
      <c r="F27" s="7"/>
      <c r="G27" s="356"/>
      <c r="H27" s="354" t="s">
        <v>75</v>
      </c>
    </row>
    <row r="28" spans="1:9" ht="16.5" thickBot="1">
      <c r="A28" s="353"/>
      <c r="B28" s="351"/>
      <c r="C28" s="319" t="s">
        <v>76</v>
      </c>
      <c r="D28" s="3"/>
      <c r="E28" s="3"/>
      <c r="F28" s="3"/>
      <c r="G28" s="355"/>
      <c r="H28" s="355"/>
    </row>
    <row r="29" spans="1:9" ht="16.5" thickBot="1">
      <c r="A29" s="317" t="s">
        <v>77</v>
      </c>
      <c r="B29" s="5"/>
      <c r="C29" s="319" t="s">
        <v>78</v>
      </c>
      <c r="D29" s="2"/>
      <c r="E29" s="2"/>
      <c r="F29" s="2"/>
      <c r="G29" s="2"/>
      <c r="H29" s="2"/>
    </row>
    <row r="30" spans="1:9" ht="16.5" thickBot="1">
      <c r="A30" s="317" t="s">
        <v>79</v>
      </c>
      <c r="B30" s="1" t="s">
        <v>80</v>
      </c>
      <c r="C30" s="319" t="s">
        <v>81</v>
      </c>
      <c r="D30" s="2"/>
      <c r="E30" s="2"/>
      <c r="F30" s="2"/>
      <c r="G30" s="2"/>
      <c r="H30" s="2"/>
    </row>
    <row r="31" spans="1:9" ht="16.5" thickBot="1">
      <c r="A31" s="325"/>
      <c r="B31" s="339" t="s">
        <v>82</v>
      </c>
      <c r="C31" s="340"/>
      <c r="D31" s="324"/>
      <c r="E31" s="324"/>
      <c r="F31" s="324"/>
      <c r="G31" s="324"/>
      <c r="H31" s="21" t="s">
        <v>83</v>
      </c>
      <c r="I31" s="22">
        <f>SUM(G6:G30)</f>
        <v>2887</v>
      </c>
    </row>
    <row r="32" spans="1:9" ht="16.5" thickBot="1">
      <c r="A32" s="317" t="s">
        <v>84</v>
      </c>
      <c r="B32" s="1" t="s">
        <v>85</v>
      </c>
      <c r="C32" s="319" t="s">
        <v>86</v>
      </c>
      <c r="D32" s="2"/>
      <c r="E32" s="2"/>
      <c r="F32" s="2"/>
      <c r="G32" s="2"/>
      <c r="H32" s="2"/>
    </row>
    <row r="33" spans="1:8" ht="15.75">
      <c r="A33" s="352" t="s">
        <v>87</v>
      </c>
      <c r="B33" s="6" t="s">
        <v>88</v>
      </c>
      <c r="C33" s="315" t="s">
        <v>89</v>
      </c>
      <c r="D33" s="349"/>
      <c r="E33" s="318"/>
      <c r="F33" s="318"/>
      <c r="G33" s="349"/>
      <c r="H33" s="349"/>
    </row>
    <row r="34" spans="1:8" ht="15.75">
      <c r="A34" s="357"/>
      <c r="B34" s="6" t="s">
        <v>90</v>
      </c>
      <c r="C34" s="315" t="s">
        <v>91</v>
      </c>
      <c r="D34" s="350"/>
      <c r="E34" s="315"/>
      <c r="F34" s="315"/>
      <c r="G34" s="350"/>
      <c r="H34" s="350"/>
    </row>
    <row r="35" spans="1:8" ht="16.5" thickBot="1">
      <c r="A35" s="353"/>
      <c r="B35" s="1" t="s">
        <v>92</v>
      </c>
      <c r="C35" s="319" t="s">
        <v>93</v>
      </c>
      <c r="D35" s="351"/>
      <c r="E35" s="319"/>
      <c r="F35" s="319"/>
      <c r="G35" s="351"/>
      <c r="H35" s="351"/>
    </row>
    <row r="36" spans="1:8" ht="16.5" thickBot="1">
      <c r="A36" s="325"/>
      <c r="B36" s="339" t="s">
        <v>94</v>
      </c>
      <c r="C36" s="340"/>
      <c r="D36" s="324"/>
      <c r="E36" s="324"/>
      <c r="F36" s="324"/>
      <c r="G36" s="324"/>
      <c r="H36" s="324"/>
    </row>
    <row r="37" spans="1:8" ht="32.25" thickBot="1">
      <c r="A37" s="317" t="s">
        <v>95</v>
      </c>
      <c r="B37" s="1" t="s">
        <v>96</v>
      </c>
      <c r="C37" s="319" t="s">
        <v>97</v>
      </c>
      <c r="D37" s="2" t="s">
        <v>98</v>
      </c>
      <c r="E37" s="2"/>
      <c r="F37" s="2"/>
      <c r="G37" s="9">
        <v>260</v>
      </c>
      <c r="H37" s="3" t="s">
        <v>99</v>
      </c>
    </row>
    <row r="38" spans="1:8" ht="16.5" thickBot="1">
      <c r="A38" s="10" t="s">
        <v>100</v>
      </c>
      <c r="B38" s="11" t="s">
        <v>101</v>
      </c>
      <c r="C38" s="321" t="s">
        <v>102</v>
      </c>
      <c r="D38" s="3" t="s">
        <v>103</v>
      </c>
      <c r="E38" s="3"/>
      <c r="F38" s="3"/>
      <c r="G38" s="4">
        <v>7500</v>
      </c>
      <c r="H38" s="2"/>
    </row>
    <row r="39" spans="1:8" ht="32.25" thickBot="1">
      <c r="A39" s="317" t="s">
        <v>104</v>
      </c>
      <c r="B39" s="1" t="s">
        <v>105</v>
      </c>
      <c r="C39" s="319" t="s">
        <v>106</v>
      </c>
      <c r="D39" s="2" t="s">
        <v>107</v>
      </c>
      <c r="E39" s="23">
        <v>2.5</v>
      </c>
      <c r="F39" s="7">
        <v>71</v>
      </c>
      <c r="G39" s="20">
        <f>E39*F39</f>
        <v>177.5</v>
      </c>
      <c r="H39" s="3" t="s">
        <v>69</v>
      </c>
    </row>
    <row r="40" spans="1:8" ht="16.5" thickBot="1">
      <c r="A40" s="325"/>
      <c r="B40" s="339" t="s">
        <v>108</v>
      </c>
      <c r="C40" s="340"/>
      <c r="D40" s="324"/>
      <c r="E40" s="324"/>
      <c r="F40" s="324"/>
      <c r="G40" s="324"/>
      <c r="H40" s="324"/>
    </row>
    <row r="41" spans="1:8" ht="32.25" thickBot="1">
      <c r="A41" s="317" t="s">
        <v>109</v>
      </c>
      <c r="B41" s="1" t="s">
        <v>110</v>
      </c>
      <c r="C41" s="319" t="s">
        <v>111</v>
      </c>
      <c r="D41" s="2" t="s">
        <v>112</v>
      </c>
      <c r="E41" s="2"/>
      <c r="F41" s="2"/>
      <c r="G41" s="2"/>
      <c r="H41" s="2"/>
    </row>
    <row r="42" spans="1:8" ht="32.25" thickBot="1">
      <c r="A42" s="317" t="s">
        <v>113</v>
      </c>
      <c r="B42" s="1" t="s">
        <v>114</v>
      </c>
      <c r="C42" s="319" t="s">
        <v>115</v>
      </c>
      <c r="D42" s="2"/>
      <c r="E42" s="2"/>
      <c r="F42" s="2"/>
      <c r="G42" s="3"/>
      <c r="H42" s="3" t="s">
        <v>116</v>
      </c>
    </row>
    <row r="43" spans="1:8" ht="16.5" thickBot="1">
      <c r="A43" s="325"/>
      <c r="B43" s="339" t="s">
        <v>117</v>
      </c>
      <c r="C43" s="340"/>
      <c r="D43" s="324"/>
      <c r="E43" s="324"/>
      <c r="F43" s="324"/>
      <c r="G43" s="324"/>
      <c r="H43" s="324"/>
    </row>
    <row r="44" spans="1:8" ht="16.5" thickBot="1">
      <c r="A44" s="317" t="s">
        <v>118</v>
      </c>
      <c r="B44" s="1" t="s">
        <v>119</v>
      </c>
      <c r="C44" s="319" t="s">
        <v>120</v>
      </c>
      <c r="D44" s="2"/>
      <c r="E44" s="2"/>
      <c r="F44" s="2"/>
      <c r="G44" s="2"/>
      <c r="H44" s="2"/>
    </row>
    <row r="45" spans="1:8" ht="16.5" thickBot="1">
      <c r="A45" s="325"/>
      <c r="B45" s="339" t="s">
        <v>121</v>
      </c>
      <c r="C45" s="340"/>
      <c r="D45" s="324"/>
      <c r="E45" s="324"/>
      <c r="F45" s="324"/>
      <c r="G45" s="324"/>
      <c r="H45" s="324"/>
    </row>
    <row r="46" spans="1:8" ht="16.5" thickBot="1">
      <c r="A46" s="317" t="s">
        <v>122</v>
      </c>
      <c r="B46" s="1" t="s">
        <v>123</v>
      </c>
      <c r="C46" s="319" t="s">
        <v>124</v>
      </c>
      <c r="D46" s="2"/>
      <c r="E46" s="2"/>
      <c r="F46" s="2"/>
      <c r="G46" s="2"/>
      <c r="H46" s="2"/>
    </row>
    <row r="47" spans="1:8" ht="16.5" thickBot="1">
      <c r="A47" s="317" t="s">
        <v>125</v>
      </c>
      <c r="B47" s="1" t="s">
        <v>126</v>
      </c>
      <c r="C47" s="319" t="s">
        <v>127</v>
      </c>
      <c r="D47" s="2"/>
      <c r="E47" s="2"/>
      <c r="F47" s="2"/>
      <c r="G47" s="2"/>
      <c r="H47" s="2"/>
    </row>
    <row r="48" spans="1:8" ht="16.5" thickBot="1">
      <c r="A48" s="325"/>
      <c r="B48" s="339" t="s">
        <v>128</v>
      </c>
      <c r="C48" s="340"/>
      <c r="D48" s="324"/>
      <c r="E48" s="324"/>
      <c r="F48" s="324"/>
      <c r="G48" s="324"/>
      <c r="H48" s="324"/>
    </row>
    <row r="49" spans="1:9" ht="16.5" thickBot="1">
      <c r="A49" s="317" t="s">
        <v>129</v>
      </c>
      <c r="B49" s="1" t="s">
        <v>130</v>
      </c>
      <c r="C49" s="319" t="s">
        <v>131</v>
      </c>
      <c r="D49" s="2"/>
      <c r="E49" s="2"/>
      <c r="F49" s="2"/>
      <c r="G49" s="4">
        <v>800</v>
      </c>
      <c r="H49" s="3" t="s">
        <v>132</v>
      </c>
    </row>
    <row r="50" spans="1:9" ht="32.25" thickBot="1">
      <c r="A50" s="317" t="s">
        <v>133</v>
      </c>
      <c r="B50" s="5" t="s">
        <v>134</v>
      </c>
      <c r="C50" s="24" t="s">
        <v>135</v>
      </c>
      <c r="D50" s="2" t="s">
        <v>112</v>
      </c>
      <c r="E50" s="2"/>
      <c r="F50" s="2"/>
      <c r="G50" s="2"/>
      <c r="H50" s="2"/>
    </row>
    <row r="51" spans="1:9" ht="16.5" thickBot="1">
      <c r="A51" s="317" t="s">
        <v>136</v>
      </c>
      <c r="B51" s="1" t="s">
        <v>137</v>
      </c>
      <c r="C51" s="319" t="s">
        <v>138</v>
      </c>
      <c r="D51" s="2"/>
      <c r="E51" s="2"/>
      <c r="F51" s="2"/>
      <c r="G51" s="2"/>
      <c r="H51" s="2"/>
    </row>
    <row r="52" spans="1:9" ht="15.75">
      <c r="A52" s="316" t="s">
        <v>139</v>
      </c>
      <c r="B52" s="6" t="s">
        <v>140</v>
      </c>
      <c r="C52" s="315" t="s">
        <v>141</v>
      </c>
      <c r="D52" s="8"/>
      <c r="E52" s="8"/>
      <c r="F52" s="8"/>
      <c r="G52" s="8"/>
      <c r="H52" s="8"/>
    </row>
    <row r="53" spans="1:9" ht="15.75">
      <c r="A53" s="357" t="s">
        <v>142</v>
      </c>
      <c r="B53" s="350"/>
      <c r="C53" s="12" t="s">
        <v>143</v>
      </c>
      <c r="D53" s="350"/>
      <c r="E53" s="8"/>
      <c r="F53" s="8"/>
      <c r="G53" s="7"/>
      <c r="H53" s="350"/>
    </row>
    <row r="54" spans="1:9" ht="15.75">
      <c r="A54" s="357"/>
      <c r="B54" s="350"/>
      <c r="C54" s="12" t="s">
        <v>144</v>
      </c>
      <c r="D54" s="350"/>
      <c r="E54" s="7" t="s">
        <v>145</v>
      </c>
      <c r="G54" s="7"/>
      <c r="H54" s="350"/>
    </row>
    <row r="55" spans="1:9" ht="15.75">
      <c r="A55" s="357"/>
      <c r="B55" s="350"/>
      <c r="C55" s="12" t="s">
        <v>146</v>
      </c>
      <c r="D55" s="350"/>
      <c r="E55" s="8"/>
      <c r="F55" s="8"/>
      <c r="G55" s="13">
        <v>800</v>
      </c>
      <c r="H55" s="350"/>
    </row>
    <row r="56" spans="1:9" ht="16.5" thickBot="1">
      <c r="A56" s="14" t="s">
        <v>147</v>
      </c>
      <c r="B56" s="15"/>
      <c r="C56" s="16" t="s">
        <v>148</v>
      </c>
      <c r="D56" s="17"/>
      <c r="E56" s="17"/>
      <c r="F56" s="17"/>
      <c r="G56" s="18">
        <v>500</v>
      </c>
      <c r="H56" s="17"/>
    </row>
    <row r="57" spans="1:9" ht="32.25" thickBot="1">
      <c r="A57" s="14" t="s">
        <v>149</v>
      </c>
      <c r="B57" s="15"/>
      <c r="C57" s="16" t="s">
        <v>150</v>
      </c>
      <c r="D57" s="17" t="s">
        <v>151</v>
      </c>
      <c r="E57" s="17"/>
      <c r="F57" s="17"/>
      <c r="G57" s="18">
        <v>2000</v>
      </c>
      <c r="H57" s="17" t="s">
        <v>152</v>
      </c>
    </row>
    <row r="58" spans="1:9" ht="32.25" thickBot="1">
      <c r="A58" s="317" t="s">
        <v>153</v>
      </c>
      <c r="B58" s="5" t="s">
        <v>154</v>
      </c>
      <c r="C58" s="321" t="s">
        <v>155</v>
      </c>
      <c r="D58" s="2" t="s">
        <v>151</v>
      </c>
      <c r="E58" s="2"/>
      <c r="F58" s="2"/>
      <c r="G58" s="4">
        <v>2000</v>
      </c>
      <c r="H58" s="2" t="s">
        <v>152</v>
      </c>
    </row>
    <row r="59" spans="1:9" ht="32.25" thickBot="1">
      <c r="A59" s="317" t="s">
        <v>156</v>
      </c>
      <c r="B59" s="5" t="s">
        <v>137</v>
      </c>
      <c r="C59" s="321" t="s">
        <v>157</v>
      </c>
      <c r="D59" s="2" t="s">
        <v>158</v>
      </c>
      <c r="E59" s="2"/>
      <c r="F59" s="2"/>
      <c r="G59" s="4">
        <v>2000</v>
      </c>
      <c r="H59" s="2" t="s">
        <v>159</v>
      </c>
    </row>
    <row r="60" spans="1:9" s="30" customFormat="1" ht="19.5" thickBot="1">
      <c r="A60" s="25"/>
      <c r="B60" s="26"/>
      <c r="C60" s="27" t="s">
        <v>160</v>
      </c>
      <c r="D60" s="28"/>
      <c r="E60" s="28"/>
      <c r="F60" s="28"/>
      <c r="G60" s="29">
        <f>SUM(G6:G59)</f>
        <v>18924.5</v>
      </c>
      <c r="H60" s="32" t="s">
        <v>161</v>
      </c>
      <c r="I60" s="33">
        <f>SUM(G32:G59)</f>
        <v>16037.5</v>
      </c>
    </row>
    <row r="62" spans="1:9" ht="18.75">
      <c r="A62" s="31" t="s">
        <v>162</v>
      </c>
    </row>
    <row r="64" spans="1:9" ht="32.25" thickBot="1">
      <c r="A64" s="34"/>
      <c r="B64" s="35"/>
      <c r="C64" s="36" t="s">
        <v>163</v>
      </c>
      <c r="D64" s="37"/>
      <c r="E64" s="37"/>
      <c r="F64" s="37"/>
      <c r="G64" s="38">
        <v>0</v>
      </c>
      <c r="H64" s="37"/>
    </row>
    <row r="65" spans="1:8" ht="16.5" thickBot="1">
      <c r="A65" s="317"/>
      <c r="B65" s="5"/>
      <c r="C65" s="321" t="s">
        <v>164</v>
      </c>
      <c r="D65" s="2"/>
      <c r="E65" s="2"/>
      <c r="F65" s="2"/>
      <c r="G65" s="4">
        <v>0</v>
      </c>
      <c r="H65" s="2" t="s">
        <v>165</v>
      </c>
    </row>
    <row r="66" spans="1:8" ht="16.5" thickBot="1">
      <c r="A66" s="317"/>
      <c r="B66" s="5"/>
      <c r="C66" s="321" t="s">
        <v>166</v>
      </c>
      <c r="D66" s="2"/>
      <c r="E66" s="2"/>
      <c r="F66" s="2"/>
      <c r="G66" s="4">
        <v>0</v>
      </c>
      <c r="H66" s="2" t="s">
        <v>165</v>
      </c>
    </row>
    <row r="67" spans="1:8" ht="16.5" thickBot="1">
      <c r="A67" s="317"/>
      <c r="B67" s="5"/>
      <c r="C67" s="321" t="s">
        <v>167</v>
      </c>
      <c r="D67" s="2"/>
      <c r="E67" s="2"/>
      <c r="F67" s="2"/>
      <c r="G67" s="4">
        <v>0</v>
      </c>
      <c r="H67" s="2" t="s">
        <v>165</v>
      </c>
    </row>
    <row r="68" spans="1:8" ht="16.5" thickBot="1">
      <c r="A68" s="317"/>
      <c r="B68" s="5"/>
      <c r="C68" s="321" t="s">
        <v>168</v>
      </c>
      <c r="D68" s="2"/>
      <c r="E68" s="2"/>
      <c r="F68" s="2"/>
      <c r="G68" s="4">
        <v>0</v>
      </c>
      <c r="H68" s="2" t="s">
        <v>165</v>
      </c>
    </row>
    <row r="69" spans="1:8" s="30" customFormat="1" ht="19.5" thickBot="1">
      <c r="A69" s="25"/>
      <c r="B69" s="26"/>
      <c r="C69" s="27" t="s">
        <v>169</v>
      </c>
      <c r="D69" s="28"/>
      <c r="E69" s="28"/>
      <c r="F69" s="28"/>
      <c r="G69" s="29">
        <f>SUM(G64:G68)</f>
        <v>0</v>
      </c>
      <c r="H69" s="28"/>
    </row>
    <row r="70" spans="1:8" ht="16.5" thickBot="1">
      <c r="A70" s="317"/>
      <c r="B70" s="5"/>
      <c r="C70" s="321"/>
      <c r="D70" s="2"/>
      <c r="E70" s="2"/>
      <c r="F70" s="2"/>
      <c r="G70" s="4"/>
      <c r="H70" s="2"/>
    </row>
    <row r="71" spans="1:8" s="30" customFormat="1" ht="19.5" thickBot="1">
      <c r="A71" s="25"/>
      <c r="B71" s="26"/>
      <c r="C71" s="27" t="s">
        <v>170</v>
      </c>
      <c r="D71" s="28"/>
      <c r="E71" s="28"/>
      <c r="F71" s="28"/>
      <c r="G71" s="29">
        <f>G69-G60</f>
        <v>-18924.5</v>
      </c>
      <c r="H71" s="28"/>
    </row>
  </sheetData>
  <mergeCells count="29">
    <mergeCell ref="H53:H55"/>
    <mergeCell ref="B40:C40"/>
    <mergeCell ref="B43:C43"/>
    <mergeCell ref="B45:C45"/>
    <mergeCell ref="B48:C48"/>
    <mergeCell ref="A53:A55"/>
    <mergeCell ref="B53:B55"/>
    <mergeCell ref="B31:C31"/>
    <mergeCell ref="A33:A35"/>
    <mergeCell ref="D33:D35"/>
    <mergeCell ref="D53:D55"/>
    <mergeCell ref="G33:G35"/>
    <mergeCell ref="H33:H35"/>
    <mergeCell ref="B36:C36"/>
    <mergeCell ref="B23:C23"/>
    <mergeCell ref="A25:A26"/>
    <mergeCell ref="B25:B26"/>
    <mergeCell ref="C25:C26"/>
    <mergeCell ref="H25:H26"/>
    <mergeCell ref="A27:A28"/>
    <mergeCell ref="B27:B28"/>
    <mergeCell ref="G27:G28"/>
    <mergeCell ref="H27:H28"/>
    <mergeCell ref="B16:C16"/>
    <mergeCell ref="A2:C3"/>
    <mergeCell ref="D2:D3"/>
    <mergeCell ref="H2:H3"/>
    <mergeCell ref="B5:C5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zoomScaleNormal="100" workbookViewId="0">
      <selection activeCell="A36" sqref="A36"/>
    </sheetView>
  </sheetViews>
  <sheetFormatPr defaultColWidth="9.140625" defaultRowHeight="15.75"/>
  <cols>
    <col min="1" max="1" width="5" style="185" customWidth="1"/>
    <col min="2" max="2" width="11.42578125" style="186" customWidth="1"/>
    <col min="3" max="3" width="39" style="186" customWidth="1"/>
    <col min="4" max="4" width="18" style="187" customWidth="1"/>
    <col min="5" max="6" width="10.7109375" style="159" customWidth="1"/>
    <col min="7" max="8" width="16.7109375" style="188" customWidth="1"/>
    <col min="9" max="9" width="53.5703125" style="159" customWidth="1"/>
    <col min="10" max="10" width="13.7109375" style="159" bestFit="1" customWidth="1"/>
    <col min="11" max="16384" width="9.140625" style="159"/>
  </cols>
  <sheetData>
    <row r="1" spans="1:9" s="155" customFormat="1" ht="18.75">
      <c r="A1" s="361" t="s">
        <v>171</v>
      </c>
      <c r="B1" s="362"/>
      <c r="C1" s="362"/>
      <c r="D1" s="362"/>
      <c r="E1" s="362"/>
      <c r="G1" s="156"/>
      <c r="H1" s="156"/>
    </row>
    <row r="2" spans="1:9" ht="47.25">
      <c r="A2" s="358" t="s">
        <v>172</v>
      </c>
      <c r="B2" s="358"/>
      <c r="C2" s="358"/>
      <c r="D2" s="358" t="s">
        <v>1</v>
      </c>
      <c r="E2" s="326" t="s">
        <v>2</v>
      </c>
      <c r="F2" s="326" t="s">
        <v>3</v>
      </c>
      <c r="G2" s="157" t="s">
        <v>173</v>
      </c>
      <c r="H2" s="158" t="s">
        <v>174</v>
      </c>
      <c r="I2" s="358" t="s">
        <v>5</v>
      </c>
    </row>
    <row r="3" spans="1:9">
      <c r="A3" s="358"/>
      <c r="B3" s="358"/>
      <c r="C3" s="358"/>
      <c r="D3" s="358"/>
      <c r="E3" s="326"/>
      <c r="F3" s="326"/>
      <c r="G3" s="157" t="s">
        <v>6</v>
      </c>
      <c r="H3" s="158" t="s">
        <v>6</v>
      </c>
      <c r="I3" s="358"/>
    </row>
    <row r="4" spans="1:9" ht="30.2" customHeight="1">
      <c r="A4" s="326" t="s">
        <v>7</v>
      </c>
      <c r="B4" s="326" t="s">
        <v>8</v>
      </c>
      <c r="C4" s="326" t="s">
        <v>9</v>
      </c>
      <c r="D4" s="326"/>
      <c r="E4" s="326"/>
      <c r="F4" s="326"/>
      <c r="G4" s="157"/>
      <c r="H4" s="158"/>
      <c r="I4" s="326"/>
    </row>
    <row r="5" spans="1:9" ht="30.2" customHeight="1">
      <c r="A5" s="326"/>
      <c r="B5" s="358" t="s">
        <v>10</v>
      </c>
      <c r="C5" s="358"/>
      <c r="D5" s="326"/>
      <c r="E5" s="326"/>
      <c r="F5" s="326"/>
      <c r="G5" s="157"/>
      <c r="H5" s="158"/>
      <c r="I5" s="326"/>
    </row>
    <row r="6" spans="1:9" ht="30.95" customHeight="1">
      <c r="A6" s="160" t="s">
        <v>175</v>
      </c>
      <c r="B6" s="161" t="s">
        <v>176</v>
      </c>
      <c r="C6" s="161" t="s">
        <v>177</v>
      </c>
      <c r="D6" s="162" t="s">
        <v>178</v>
      </c>
      <c r="E6" s="163"/>
      <c r="F6" s="163"/>
      <c r="G6" s="164">
        <v>2053.1999999999998</v>
      </c>
      <c r="H6" s="165">
        <f>1455.94+540.6</f>
        <v>1996.54</v>
      </c>
      <c r="I6" s="166"/>
    </row>
    <row r="7" spans="1:9" ht="30.95" customHeight="1">
      <c r="A7" s="160" t="s">
        <v>179</v>
      </c>
      <c r="B7" s="161" t="s">
        <v>180</v>
      </c>
      <c r="C7" s="161" t="s">
        <v>181</v>
      </c>
      <c r="D7" s="162" t="s">
        <v>178</v>
      </c>
      <c r="E7" s="163"/>
      <c r="F7" s="163"/>
      <c r="G7" s="164">
        <v>1700</v>
      </c>
      <c r="H7" s="165">
        <v>1950</v>
      </c>
      <c r="I7" s="163" t="s">
        <v>182</v>
      </c>
    </row>
    <row r="8" spans="1:9" ht="30.95" customHeight="1">
      <c r="A8" s="160" t="s">
        <v>183</v>
      </c>
      <c r="B8" s="163" t="s">
        <v>184</v>
      </c>
      <c r="C8" s="163" t="s">
        <v>20</v>
      </c>
      <c r="D8" s="162" t="s">
        <v>185</v>
      </c>
      <c r="E8" s="163"/>
      <c r="F8" s="163"/>
      <c r="G8" s="164"/>
      <c r="H8" s="165"/>
      <c r="I8" s="163"/>
    </row>
    <row r="9" spans="1:9" ht="46.5" customHeight="1">
      <c r="A9" s="160" t="s">
        <v>186</v>
      </c>
      <c r="B9" s="163" t="s">
        <v>187</v>
      </c>
      <c r="C9" s="163" t="s">
        <v>16</v>
      </c>
      <c r="D9" s="162" t="s">
        <v>185</v>
      </c>
      <c r="E9" s="163"/>
      <c r="F9" s="163"/>
      <c r="G9" s="164"/>
      <c r="H9" s="165"/>
      <c r="I9" s="163" t="s">
        <v>188</v>
      </c>
    </row>
    <row r="10" spans="1:9" ht="30.95" customHeight="1">
      <c r="A10" s="160" t="s">
        <v>189</v>
      </c>
      <c r="B10" s="163" t="s">
        <v>190</v>
      </c>
      <c r="C10" s="163" t="s">
        <v>27</v>
      </c>
      <c r="D10" s="162" t="s">
        <v>185</v>
      </c>
      <c r="E10" s="163"/>
      <c r="F10" s="163"/>
      <c r="G10" s="167"/>
      <c r="H10" s="165"/>
      <c r="I10" s="163"/>
    </row>
    <row r="11" spans="1:9" ht="30.95" customHeight="1">
      <c r="A11" s="326"/>
      <c r="B11" s="358" t="s">
        <v>24</v>
      </c>
      <c r="C11" s="358"/>
      <c r="D11" s="326"/>
      <c r="E11" s="326"/>
      <c r="F11" s="326"/>
      <c r="G11" s="157"/>
      <c r="H11" s="158"/>
      <c r="I11" s="326"/>
    </row>
    <row r="12" spans="1:9" ht="30.95" customHeight="1">
      <c r="A12" s="160" t="s">
        <v>191</v>
      </c>
      <c r="B12" s="163" t="s">
        <v>192</v>
      </c>
      <c r="C12" s="163" t="s">
        <v>193</v>
      </c>
      <c r="D12" s="162" t="s">
        <v>178</v>
      </c>
      <c r="E12" s="163"/>
      <c r="F12" s="163"/>
      <c r="G12" s="164">
        <v>350</v>
      </c>
      <c r="H12" s="165">
        <v>206</v>
      </c>
      <c r="I12" s="163" t="s">
        <v>194</v>
      </c>
    </row>
    <row r="13" spans="1:9" ht="30.95" customHeight="1">
      <c r="A13" s="160" t="s">
        <v>195</v>
      </c>
      <c r="B13" s="160" t="s">
        <v>196</v>
      </c>
      <c r="C13" s="163" t="s">
        <v>34</v>
      </c>
      <c r="D13" s="168"/>
      <c r="E13" s="163"/>
      <c r="F13" s="163"/>
      <c r="G13" s="164"/>
      <c r="H13" s="165"/>
      <c r="I13" s="163"/>
    </row>
    <row r="14" spans="1:9" ht="30.95" customHeight="1">
      <c r="A14" s="160" t="s">
        <v>197</v>
      </c>
      <c r="B14" s="160" t="s">
        <v>196</v>
      </c>
      <c r="C14" s="163" t="s">
        <v>198</v>
      </c>
      <c r="D14" s="160"/>
      <c r="E14" s="163"/>
      <c r="F14" s="163"/>
      <c r="G14" s="167"/>
      <c r="H14" s="169"/>
      <c r="I14" s="163"/>
    </row>
    <row r="15" spans="1:9" ht="30.95" customHeight="1">
      <c r="A15" s="160" t="s">
        <v>199</v>
      </c>
      <c r="B15" s="163" t="s">
        <v>200</v>
      </c>
      <c r="C15" s="163" t="s">
        <v>201</v>
      </c>
      <c r="D15" s="160"/>
      <c r="E15" s="163"/>
      <c r="F15" s="163"/>
      <c r="G15" s="167"/>
      <c r="H15" s="169"/>
      <c r="I15" s="163"/>
    </row>
    <row r="16" spans="1:9" ht="30.95" customHeight="1">
      <c r="A16" s="326"/>
      <c r="B16" s="358" t="s">
        <v>40</v>
      </c>
      <c r="C16" s="358"/>
      <c r="D16" s="326"/>
      <c r="E16" s="326"/>
      <c r="F16" s="326"/>
      <c r="G16" s="157"/>
      <c r="H16" s="158"/>
      <c r="I16" s="326"/>
    </row>
    <row r="17" spans="1:10" ht="30.95" customHeight="1">
      <c r="A17" s="160" t="s">
        <v>202</v>
      </c>
      <c r="B17" s="163" t="s">
        <v>203</v>
      </c>
      <c r="C17" s="163" t="s">
        <v>43</v>
      </c>
      <c r="D17" s="160"/>
      <c r="E17" s="163"/>
      <c r="F17" s="163"/>
      <c r="G17" s="167"/>
      <c r="H17" s="169"/>
      <c r="I17" s="163"/>
    </row>
    <row r="18" spans="1:10" ht="30.95" customHeight="1">
      <c r="A18" s="160" t="s">
        <v>204</v>
      </c>
      <c r="B18" s="163" t="s">
        <v>205</v>
      </c>
      <c r="C18" s="163" t="s">
        <v>46</v>
      </c>
      <c r="D18" s="160"/>
      <c r="E18" s="163"/>
      <c r="F18" s="163"/>
      <c r="G18" s="167"/>
      <c r="H18" s="169"/>
      <c r="I18" s="163"/>
    </row>
    <row r="19" spans="1:10" ht="30.95" customHeight="1">
      <c r="A19" s="160" t="s">
        <v>206</v>
      </c>
      <c r="B19" s="163" t="s">
        <v>207</v>
      </c>
      <c r="C19" s="163" t="s">
        <v>208</v>
      </c>
      <c r="D19" s="160"/>
      <c r="E19" s="163"/>
      <c r="F19" s="163"/>
      <c r="G19" s="167"/>
      <c r="H19" s="169"/>
      <c r="I19" s="163"/>
    </row>
    <row r="20" spans="1:10" ht="30.95" customHeight="1">
      <c r="A20" s="160" t="s">
        <v>209</v>
      </c>
      <c r="B20" s="163" t="s">
        <v>210</v>
      </c>
      <c r="C20" s="163" t="s">
        <v>52</v>
      </c>
      <c r="D20" s="160"/>
      <c r="E20" s="163"/>
      <c r="F20" s="163"/>
      <c r="G20" s="167"/>
      <c r="H20" s="169"/>
      <c r="I20" s="163"/>
    </row>
    <row r="21" spans="1:10" ht="33" customHeight="1">
      <c r="A21" s="160" t="s">
        <v>211</v>
      </c>
      <c r="B21" s="163" t="s">
        <v>212</v>
      </c>
      <c r="C21" s="163" t="s">
        <v>213</v>
      </c>
      <c r="D21" s="170"/>
      <c r="E21" s="163"/>
      <c r="F21" s="163"/>
      <c r="G21" s="164">
        <f>600+280</f>
        <v>880</v>
      </c>
      <c r="H21" s="165">
        <v>0</v>
      </c>
      <c r="I21" s="163" t="s">
        <v>214</v>
      </c>
    </row>
    <row r="22" spans="1:10" ht="33" customHeight="1">
      <c r="A22" s="160" t="s">
        <v>215</v>
      </c>
      <c r="B22" s="163" t="s">
        <v>216</v>
      </c>
      <c r="C22" s="163" t="s">
        <v>217</v>
      </c>
      <c r="D22" s="162" t="s">
        <v>178</v>
      </c>
      <c r="E22" s="163"/>
      <c r="F22" s="163"/>
      <c r="G22" s="164">
        <v>250</v>
      </c>
      <c r="H22" s="165">
        <v>160</v>
      </c>
      <c r="I22" s="163" t="s">
        <v>218</v>
      </c>
    </row>
    <row r="23" spans="1:10" ht="30.95" customHeight="1">
      <c r="A23" s="326"/>
      <c r="B23" s="358" t="s">
        <v>61</v>
      </c>
      <c r="C23" s="358"/>
      <c r="D23" s="326"/>
      <c r="E23" s="326"/>
      <c r="F23" s="326"/>
      <c r="G23" s="157"/>
      <c r="H23" s="158"/>
      <c r="I23" s="326"/>
    </row>
    <row r="24" spans="1:10" ht="30.95" customHeight="1">
      <c r="A24" s="160" t="s">
        <v>219</v>
      </c>
      <c r="B24" s="163" t="s">
        <v>220</v>
      </c>
      <c r="C24" s="163" t="s">
        <v>64</v>
      </c>
      <c r="D24" s="160"/>
      <c r="E24" s="163"/>
      <c r="F24" s="163"/>
      <c r="G24" s="167"/>
      <c r="H24" s="169"/>
      <c r="I24" s="163"/>
    </row>
    <row r="25" spans="1:10" ht="30.95" customHeight="1">
      <c r="A25" s="160" t="s">
        <v>221</v>
      </c>
      <c r="B25" s="163" t="s">
        <v>222</v>
      </c>
      <c r="C25" s="163" t="s">
        <v>223</v>
      </c>
      <c r="D25" s="162" t="s">
        <v>178</v>
      </c>
      <c r="E25" s="171">
        <v>17</v>
      </c>
      <c r="F25" s="163">
        <v>60</v>
      </c>
      <c r="G25" s="164">
        <f>E25*F25</f>
        <v>1020</v>
      </c>
      <c r="H25" s="165">
        <f>448.67+553.48</f>
        <v>1002.1500000000001</v>
      </c>
      <c r="I25" s="163" t="s">
        <v>224</v>
      </c>
    </row>
    <row r="26" spans="1:10" ht="30.95" customHeight="1">
      <c r="A26" s="160" t="s">
        <v>225</v>
      </c>
      <c r="B26" s="163" t="s">
        <v>222</v>
      </c>
      <c r="C26" s="163" t="s">
        <v>226</v>
      </c>
      <c r="D26" s="162" t="s">
        <v>178</v>
      </c>
      <c r="E26" s="171">
        <v>14</v>
      </c>
      <c r="F26" s="163">
        <v>109</v>
      </c>
      <c r="G26" s="164">
        <f>E26*F26</f>
        <v>1526</v>
      </c>
      <c r="H26" s="165">
        <f>189.8+25.97+524.7</f>
        <v>740.47</v>
      </c>
      <c r="I26" s="163" t="s">
        <v>227</v>
      </c>
    </row>
    <row r="27" spans="1:10" ht="30.95" customHeight="1">
      <c r="A27" s="160" t="s">
        <v>228</v>
      </c>
      <c r="B27" s="160" t="s">
        <v>196</v>
      </c>
      <c r="C27" s="163" t="s">
        <v>73</v>
      </c>
      <c r="D27" s="160"/>
      <c r="E27" s="163"/>
      <c r="F27" s="163"/>
      <c r="G27" s="167"/>
      <c r="H27" s="169"/>
      <c r="I27" s="163"/>
    </row>
    <row r="28" spans="1:10" ht="30.95" customHeight="1">
      <c r="A28" s="160" t="s">
        <v>229</v>
      </c>
      <c r="B28" s="163" t="s">
        <v>230</v>
      </c>
      <c r="C28" s="163" t="s">
        <v>78</v>
      </c>
      <c r="D28" s="160"/>
      <c r="E28" s="163"/>
      <c r="F28" s="163"/>
      <c r="G28" s="167"/>
      <c r="H28" s="169"/>
      <c r="I28" s="163"/>
    </row>
    <row r="29" spans="1:10" ht="30.95" customHeight="1">
      <c r="A29" s="160" t="s">
        <v>231</v>
      </c>
      <c r="B29" s="163" t="s">
        <v>230</v>
      </c>
      <c r="C29" s="163" t="s">
        <v>81</v>
      </c>
      <c r="D29" s="160"/>
      <c r="E29" s="163"/>
      <c r="F29" s="163"/>
      <c r="G29" s="167"/>
      <c r="H29" s="169"/>
      <c r="I29" s="163"/>
    </row>
    <row r="30" spans="1:10" ht="30.95" customHeight="1">
      <c r="A30" s="160"/>
      <c r="B30" s="358" t="s">
        <v>94</v>
      </c>
      <c r="C30" s="358"/>
      <c r="D30" s="326"/>
      <c r="E30" s="326"/>
      <c r="F30" s="326"/>
      <c r="G30" s="157"/>
      <c r="H30" s="158"/>
      <c r="I30" s="172"/>
      <c r="J30" s="173"/>
    </row>
    <row r="31" spans="1:10" ht="30.95" customHeight="1">
      <c r="A31" s="160" t="s">
        <v>232</v>
      </c>
      <c r="B31" s="163"/>
      <c r="C31" s="163" t="s">
        <v>89</v>
      </c>
      <c r="D31" s="163"/>
      <c r="E31" s="163"/>
      <c r="F31" s="163"/>
      <c r="G31" s="167"/>
      <c r="H31" s="169"/>
      <c r="I31" s="163"/>
    </row>
    <row r="32" spans="1:10" ht="30.95" customHeight="1">
      <c r="A32" s="160" t="s">
        <v>233</v>
      </c>
      <c r="B32" s="163"/>
      <c r="C32" s="163" t="s">
        <v>91</v>
      </c>
      <c r="D32" s="163"/>
      <c r="E32" s="163"/>
      <c r="F32" s="163"/>
      <c r="G32" s="167"/>
      <c r="H32" s="169"/>
      <c r="I32" s="163"/>
    </row>
    <row r="33" spans="1:9" ht="30.95" customHeight="1">
      <c r="A33" s="160" t="s">
        <v>234</v>
      </c>
      <c r="B33" s="163"/>
      <c r="C33" s="163" t="s">
        <v>93</v>
      </c>
      <c r="D33" s="163"/>
      <c r="E33" s="163"/>
      <c r="F33" s="163"/>
      <c r="G33" s="167"/>
      <c r="H33" s="169"/>
      <c r="I33" s="163"/>
    </row>
    <row r="34" spans="1:9" ht="30.95" customHeight="1">
      <c r="A34" s="160" t="s">
        <v>235</v>
      </c>
      <c r="B34" s="163" t="s">
        <v>236</v>
      </c>
      <c r="C34" s="163" t="s">
        <v>237</v>
      </c>
      <c r="D34" s="160"/>
      <c r="E34" s="163"/>
      <c r="F34" s="163"/>
      <c r="G34" s="167"/>
      <c r="H34" s="169"/>
    </row>
    <row r="35" spans="1:9" ht="30.95" customHeight="1">
      <c r="A35" s="160" t="s">
        <v>238</v>
      </c>
      <c r="B35" s="163" t="s">
        <v>239</v>
      </c>
      <c r="C35" s="163" t="s">
        <v>240</v>
      </c>
      <c r="D35" s="160"/>
      <c r="E35" s="163"/>
      <c r="F35" s="163"/>
      <c r="G35" s="167"/>
      <c r="H35" s="169"/>
      <c r="I35" s="163"/>
    </row>
    <row r="36" spans="1:9" ht="30.95" customHeight="1">
      <c r="A36" s="160" t="s">
        <v>241</v>
      </c>
      <c r="B36" s="163"/>
      <c r="C36" s="163" t="s">
        <v>242</v>
      </c>
      <c r="D36" s="160"/>
      <c r="E36" s="163"/>
      <c r="F36" s="163"/>
      <c r="G36" s="164">
        <v>250</v>
      </c>
      <c r="H36" s="165">
        <v>129.12</v>
      </c>
      <c r="I36" s="163"/>
    </row>
    <row r="37" spans="1:9" ht="30.95" customHeight="1">
      <c r="A37" s="160" t="s">
        <v>243</v>
      </c>
      <c r="B37" s="163"/>
      <c r="C37" s="163" t="s">
        <v>244</v>
      </c>
      <c r="D37" s="160"/>
      <c r="E37" s="163"/>
      <c r="F37" s="163"/>
      <c r="G37" s="164">
        <v>300</v>
      </c>
      <c r="H37" s="165">
        <v>130.5</v>
      </c>
      <c r="I37" s="163" t="s">
        <v>245</v>
      </c>
    </row>
    <row r="38" spans="1:9" ht="30.95" customHeight="1">
      <c r="A38" s="160" t="s">
        <v>246</v>
      </c>
      <c r="B38" s="163"/>
      <c r="C38" s="163" t="s">
        <v>247</v>
      </c>
      <c r="D38" s="160"/>
      <c r="E38" s="171">
        <v>3</v>
      </c>
      <c r="F38" s="163">
        <v>109</v>
      </c>
      <c r="G38" s="164">
        <f>E38*F38</f>
        <v>327</v>
      </c>
      <c r="H38" s="165">
        <v>0</v>
      </c>
      <c r="I38" s="163"/>
    </row>
    <row r="39" spans="1:9" ht="30.95" customHeight="1">
      <c r="A39" s="326"/>
      <c r="B39" s="358" t="s">
        <v>108</v>
      </c>
      <c r="C39" s="358"/>
      <c r="D39" s="326"/>
      <c r="E39" s="326"/>
      <c r="F39" s="326"/>
      <c r="G39" s="157"/>
      <c r="H39" s="158"/>
      <c r="I39" s="326"/>
    </row>
    <row r="40" spans="1:9" ht="30.95" customHeight="1">
      <c r="A40" s="160" t="s">
        <v>248</v>
      </c>
      <c r="B40" s="163" t="s">
        <v>249</v>
      </c>
      <c r="C40" s="163" t="s">
        <v>250</v>
      </c>
      <c r="D40" s="160"/>
      <c r="E40" s="163"/>
      <c r="F40" s="163"/>
      <c r="G40" s="167"/>
      <c r="H40" s="169"/>
      <c r="I40" s="163"/>
    </row>
    <row r="41" spans="1:9" ht="30.95" customHeight="1">
      <c r="A41" s="160" t="s">
        <v>251</v>
      </c>
      <c r="B41" s="163" t="s">
        <v>252</v>
      </c>
      <c r="C41" s="163" t="s">
        <v>253</v>
      </c>
      <c r="D41" s="160"/>
      <c r="E41" s="163"/>
      <c r="F41" s="163"/>
      <c r="G41" s="167"/>
      <c r="H41" s="169"/>
      <c r="I41" s="163"/>
    </row>
    <row r="42" spans="1:9" ht="30.95" customHeight="1">
      <c r="A42" s="160" t="s">
        <v>254</v>
      </c>
      <c r="B42" s="163"/>
      <c r="C42" s="163" t="s">
        <v>111</v>
      </c>
      <c r="D42" s="160"/>
      <c r="E42" s="171"/>
      <c r="F42" s="163"/>
      <c r="G42" s="164"/>
      <c r="H42" s="165"/>
      <c r="I42" s="163"/>
    </row>
    <row r="43" spans="1:9" ht="30.95" customHeight="1">
      <c r="A43" s="160" t="s">
        <v>255</v>
      </c>
      <c r="B43" s="163" t="s">
        <v>256</v>
      </c>
      <c r="C43" s="163" t="s">
        <v>257</v>
      </c>
      <c r="D43" s="160"/>
      <c r="E43" s="171"/>
      <c r="F43" s="163"/>
      <c r="G43" s="164"/>
      <c r="H43" s="165"/>
      <c r="I43" s="163"/>
    </row>
    <row r="44" spans="1:9" ht="30.95" customHeight="1">
      <c r="A44" s="326"/>
      <c r="B44" s="358" t="s">
        <v>117</v>
      </c>
      <c r="C44" s="358"/>
      <c r="D44" s="326"/>
      <c r="E44" s="326"/>
      <c r="F44" s="326"/>
      <c r="G44" s="157"/>
      <c r="H44" s="158"/>
      <c r="I44" s="326"/>
    </row>
    <row r="45" spans="1:9" ht="30.95" customHeight="1">
      <c r="A45" s="160" t="s">
        <v>258</v>
      </c>
      <c r="B45" s="163" t="s">
        <v>259</v>
      </c>
      <c r="C45" s="163" t="s">
        <v>260</v>
      </c>
      <c r="D45" s="160"/>
      <c r="E45" s="163"/>
      <c r="F45" s="163"/>
      <c r="G45" s="167"/>
      <c r="H45" s="169"/>
      <c r="I45" s="163"/>
    </row>
    <row r="46" spans="1:9" ht="30.95" customHeight="1">
      <c r="A46" s="160" t="s">
        <v>261</v>
      </c>
      <c r="B46" s="163" t="s">
        <v>262</v>
      </c>
      <c r="C46" s="163" t="s">
        <v>263</v>
      </c>
      <c r="D46" s="160"/>
      <c r="E46" s="163"/>
      <c r="F46" s="163"/>
      <c r="G46" s="167"/>
      <c r="H46" s="169"/>
      <c r="I46" s="163"/>
    </row>
    <row r="47" spans="1:9" ht="30.95" customHeight="1">
      <c r="A47" s="326"/>
      <c r="B47" s="358" t="s">
        <v>121</v>
      </c>
      <c r="C47" s="358"/>
      <c r="D47" s="326"/>
      <c r="E47" s="326"/>
      <c r="F47" s="326"/>
      <c r="G47" s="157"/>
      <c r="H47" s="158"/>
      <c r="I47" s="326"/>
    </row>
    <row r="48" spans="1:9" ht="30.95" customHeight="1">
      <c r="A48" s="160" t="s">
        <v>264</v>
      </c>
      <c r="B48" s="163" t="s">
        <v>265</v>
      </c>
      <c r="C48" s="163" t="s">
        <v>124</v>
      </c>
      <c r="D48" s="160"/>
      <c r="E48" s="163"/>
      <c r="F48" s="163"/>
      <c r="G48" s="167"/>
      <c r="H48" s="169"/>
      <c r="I48" s="163"/>
    </row>
    <row r="49" spans="1:10" ht="30.95" customHeight="1">
      <c r="A49" s="160" t="s">
        <v>266</v>
      </c>
      <c r="B49" s="163"/>
      <c r="C49" s="163" t="s">
        <v>127</v>
      </c>
      <c r="D49" s="160"/>
      <c r="E49" s="163"/>
      <c r="F49" s="163"/>
      <c r="G49" s="167"/>
      <c r="H49" s="169"/>
      <c r="I49" s="163"/>
    </row>
    <row r="50" spans="1:10" ht="30.95" customHeight="1">
      <c r="A50" s="160" t="s">
        <v>267</v>
      </c>
      <c r="B50" s="163"/>
      <c r="C50" s="163" t="s">
        <v>141</v>
      </c>
      <c r="D50" s="160"/>
      <c r="E50" s="163"/>
      <c r="F50" s="163"/>
      <c r="G50" s="167"/>
      <c r="H50" s="169"/>
      <c r="I50" s="163"/>
    </row>
    <row r="51" spans="1:10" ht="30.95" customHeight="1">
      <c r="A51" s="326"/>
      <c r="B51" s="358" t="s">
        <v>128</v>
      </c>
      <c r="C51" s="358"/>
      <c r="D51" s="326"/>
      <c r="E51" s="326"/>
      <c r="F51" s="326"/>
      <c r="G51" s="157"/>
      <c r="H51" s="158"/>
      <c r="I51" s="326"/>
    </row>
    <row r="52" spans="1:10" ht="30.95" customHeight="1">
      <c r="A52" s="160" t="s">
        <v>268</v>
      </c>
      <c r="B52" s="163" t="s">
        <v>269</v>
      </c>
      <c r="C52" s="163" t="s">
        <v>131</v>
      </c>
      <c r="D52" s="162" t="s">
        <v>178</v>
      </c>
      <c r="E52" s="163"/>
      <c r="F52" s="163"/>
      <c r="G52" s="167">
        <v>1000</v>
      </c>
      <c r="H52" s="165">
        <f>238.5+98.78</f>
        <v>337.28</v>
      </c>
      <c r="I52" s="163" t="s">
        <v>270</v>
      </c>
    </row>
    <row r="53" spans="1:10" ht="30.95" customHeight="1">
      <c r="A53" s="160" t="s">
        <v>271</v>
      </c>
      <c r="B53" s="163"/>
      <c r="C53" s="163" t="s">
        <v>272</v>
      </c>
      <c r="D53" s="160"/>
      <c r="E53" s="163"/>
      <c r="F53" s="163"/>
      <c r="G53" s="167"/>
      <c r="H53" s="169"/>
      <c r="I53" s="163"/>
    </row>
    <row r="54" spans="1:10" ht="30.95" customHeight="1">
      <c r="A54" s="160" t="s">
        <v>273</v>
      </c>
      <c r="B54" s="163" t="s">
        <v>274</v>
      </c>
      <c r="C54" s="163" t="s">
        <v>275</v>
      </c>
      <c r="D54" s="162" t="s">
        <v>178</v>
      </c>
      <c r="E54" s="171">
        <v>12</v>
      </c>
      <c r="F54" s="163">
        <v>73</v>
      </c>
      <c r="G54" s="164">
        <f>E54*F54</f>
        <v>876</v>
      </c>
      <c r="H54" s="165">
        <f>94.72+452.19+16.98</f>
        <v>563.89</v>
      </c>
      <c r="I54" s="163"/>
    </row>
    <row r="55" spans="1:10" ht="30.95" customHeight="1">
      <c r="A55" s="160" t="s">
        <v>276</v>
      </c>
      <c r="B55" s="163" t="s">
        <v>274</v>
      </c>
      <c r="C55" s="163" t="s">
        <v>277</v>
      </c>
      <c r="D55" s="162" t="s">
        <v>178</v>
      </c>
      <c r="E55" s="163"/>
      <c r="F55" s="163"/>
      <c r="G55" s="167">
        <v>800</v>
      </c>
      <c r="H55" s="165">
        <f>797.6+1</f>
        <v>798.6</v>
      </c>
      <c r="I55" s="163"/>
    </row>
    <row r="56" spans="1:10" ht="40.5" customHeight="1">
      <c r="A56" s="160" t="s">
        <v>278</v>
      </c>
      <c r="B56" s="174"/>
      <c r="C56" s="163" t="s">
        <v>148</v>
      </c>
      <c r="D56" s="160"/>
      <c r="E56" s="163"/>
      <c r="F56" s="163"/>
      <c r="G56" s="167">
        <v>200</v>
      </c>
      <c r="H56" s="165">
        <f>200+250</f>
        <v>450</v>
      </c>
      <c r="I56" s="163" t="s">
        <v>279</v>
      </c>
    </row>
    <row r="57" spans="1:10" ht="46.5" customHeight="1">
      <c r="A57" s="160" t="s">
        <v>280</v>
      </c>
      <c r="B57" s="174"/>
      <c r="C57" s="163" t="s">
        <v>150</v>
      </c>
      <c r="D57" s="162" t="s">
        <v>281</v>
      </c>
      <c r="E57" s="163"/>
      <c r="F57" s="163"/>
      <c r="G57" s="167">
        <v>300</v>
      </c>
      <c r="H57" s="165">
        <f>600+50+40+36</f>
        <v>726</v>
      </c>
      <c r="I57" s="163" t="s">
        <v>282</v>
      </c>
    </row>
    <row r="58" spans="1:10" ht="30.95" customHeight="1">
      <c r="A58" s="160" t="s">
        <v>283</v>
      </c>
      <c r="B58" s="163"/>
      <c r="C58" s="163" t="s">
        <v>284</v>
      </c>
      <c r="D58" s="162" t="s">
        <v>178</v>
      </c>
      <c r="E58" s="163"/>
      <c r="F58" s="163"/>
      <c r="G58" s="167">
        <v>2000</v>
      </c>
      <c r="H58" s="165">
        <v>400</v>
      </c>
      <c r="I58" s="163" t="s">
        <v>285</v>
      </c>
    </row>
    <row r="59" spans="1:10" ht="30.95" customHeight="1">
      <c r="A59" s="160" t="s">
        <v>286</v>
      </c>
      <c r="B59" s="163"/>
      <c r="C59" s="163" t="s">
        <v>287</v>
      </c>
      <c r="D59" s="162" t="s">
        <v>178</v>
      </c>
      <c r="E59" s="163"/>
      <c r="F59" s="163"/>
      <c r="G59" s="167">
        <v>2000</v>
      </c>
      <c r="H59" s="165">
        <f>250+250+250</f>
        <v>750</v>
      </c>
      <c r="I59" s="163" t="s">
        <v>288</v>
      </c>
    </row>
    <row r="60" spans="1:10" ht="30.95" customHeight="1">
      <c r="A60" s="326"/>
      <c r="B60" s="358" t="s">
        <v>289</v>
      </c>
      <c r="C60" s="358"/>
      <c r="D60" s="326"/>
      <c r="E60" s="326"/>
      <c r="F60" s="326"/>
      <c r="G60" s="157"/>
      <c r="H60" s="158"/>
      <c r="I60" s="326"/>
    </row>
    <row r="61" spans="1:10" ht="30.95" customHeight="1">
      <c r="A61" s="160" t="s">
        <v>290</v>
      </c>
      <c r="B61" s="174"/>
      <c r="C61" s="163" t="s">
        <v>291</v>
      </c>
      <c r="D61" s="160"/>
      <c r="E61" s="163"/>
      <c r="F61" s="163"/>
      <c r="G61" s="167">
        <v>150</v>
      </c>
      <c r="H61" s="165">
        <v>0</v>
      </c>
      <c r="I61" s="163"/>
    </row>
    <row r="62" spans="1:10" ht="30.95" customHeight="1">
      <c r="A62" s="160" t="s">
        <v>292</v>
      </c>
      <c r="B62" s="161"/>
      <c r="C62" s="163" t="s">
        <v>293</v>
      </c>
      <c r="D62" s="168"/>
      <c r="E62" s="175"/>
      <c r="F62" s="175"/>
      <c r="G62" s="167">
        <v>500</v>
      </c>
      <c r="H62" s="165">
        <v>0</v>
      </c>
      <c r="I62" s="175"/>
    </row>
    <row r="63" spans="1:10" ht="30.95" customHeight="1">
      <c r="A63" s="160" t="s">
        <v>294</v>
      </c>
      <c r="B63" s="161"/>
      <c r="C63" s="163" t="s">
        <v>272</v>
      </c>
      <c r="D63" s="168"/>
      <c r="E63" s="175"/>
      <c r="F63" s="175"/>
      <c r="G63" s="167">
        <v>0</v>
      </c>
      <c r="H63" s="165">
        <v>0</v>
      </c>
      <c r="I63" s="175"/>
    </row>
    <row r="64" spans="1:10" s="181" customFormat="1" ht="30.95" customHeight="1">
      <c r="A64" s="326"/>
      <c r="B64" s="176"/>
      <c r="C64" s="177" t="s">
        <v>160</v>
      </c>
      <c r="D64" s="326"/>
      <c r="E64" s="177"/>
      <c r="F64" s="177"/>
      <c r="G64" s="178">
        <f>SUM(G6:G63)</f>
        <v>16482.2</v>
      </c>
      <c r="H64" s="178">
        <f>SUM(H6:H63)</f>
        <v>10340.550000000001</v>
      </c>
      <c r="I64" s="179"/>
      <c r="J64" s="180"/>
    </row>
    <row r="65" spans="1:10" s="181" customFormat="1" ht="30.95" customHeight="1">
      <c r="A65" s="326"/>
      <c r="B65" s="176"/>
      <c r="C65" s="177"/>
      <c r="D65" s="326"/>
      <c r="E65" s="177"/>
      <c r="F65" s="177"/>
      <c r="G65" s="182"/>
      <c r="H65" s="182"/>
      <c r="I65" s="179"/>
      <c r="J65" s="180"/>
    </row>
    <row r="66" spans="1:10" s="181" customFormat="1" ht="30.95" customHeight="1">
      <c r="A66" s="326"/>
      <c r="B66" s="176"/>
      <c r="C66" s="177"/>
      <c r="D66" s="326"/>
      <c r="E66" s="177"/>
      <c r="F66" s="177"/>
      <c r="G66" s="182"/>
      <c r="H66" s="182"/>
      <c r="I66" s="179"/>
      <c r="J66" s="180"/>
    </row>
    <row r="67" spans="1:10" s="181" customFormat="1" ht="30.95" customHeight="1">
      <c r="A67" s="326"/>
      <c r="B67" s="358" t="s">
        <v>295</v>
      </c>
      <c r="C67" s="358"/>
      <c r="D67" s="326"/>
      <c r="E67" s="326"/>
      <c r="F67" s="326"/>
      <c r="G67" s="157"/>
      <c r="H67" s="158"/>
      <c r="I67" s="179"/>
      <c r="J67" s="180"/>
    </row>
    <row r="68" spans="1:10" s="181" customFormat="1" ht="30.95" customHeight="1">
      <c r="A68" s="160" t="s">
        <v>296</v>
      </c>
      <c r="B68" s="174"/>
      <c r="C68" s="163" t="s">
        <v>297</v>
      </c>
      <c r="D68" s="160"/>
      <c r="E68" s="163"/>
      <c r="F68" s="163"/>
      <c r="G68" s="167">
        <v>630</v>
      </c>
      <c r="H68" s="165">
        <v>0</v>
      </c>
      <c r="I68" s="179"/>
      <c r="J68" s="180"/>
    </row>
    <row r="69" spans="1:10" s="181" customFormat="1" ht="30.95" customHeight="1">
      <c r="A69" s="160" t="s">
        <v>298</v>
      </c>
      <c r="B69" s="161"/>
      <c r="C69" s="163" t="s">
        <v>299</v>
      </c>
      <c r="D69" s="168"/>
      <c r="E69" s="175"/>
      <c r="F69" s="175"/>
      <c r="G69" s="167">
        <v>785.53</v>
      </c>
      <c r="H69" s="165">
        <v>0</v>
      </c>
      <c r="I69" s="179"/>
      <c r="J69" s="180"/>
    </row>
    <row r="70" spans="1:10" s="181" customFormat="1" ht="30.95" customHeight="1">
      <c r="A70" s="160" t="s">
        <v>300</v>
      </c>
      <c r="B70" s="161"/>
      <c r="C70" s="163" t="s">
        <v>301</v>
      </c>
      <c r="D70" s="168"/>
      <c r="E70" s="175"/>
      <c r="F70" s="175"/>
      <c r="G70" s="167">
        <v>90</v>
      </c>
      <c r="H70" s="165">
        <v>0</v>
      </c>
      <c r="I70" s="179"/>
      <c r="J70" s="180"/>
    </row>
    <row r="71" spans="1:10" s="181" customFormat="1" ht="36" customHeight="1">
      <c r="A71" s="160" t="s">
        <v>302</v>
      </c>
      <c r="B71" s="161"/>
      <c r="C71" s="163" t="s">
        <v>303</v>
      </c>
      <c r="D71" s="168"/>
      <c r="E71" s="175"/>
      <c r="F71" s="175"/>
      <c r="G71" s="167">
        <v>1600</v>
      </c>
      <c r="H71" s="165"/>
      <c r="I71" s="179"/>
      <c r="J71" s="180"/>
    </row>
    <row r="72" spans="1:10" s="181" customFormat="1" ht="36" customHeight="1">
      <c r="A72" s="160" t="s">
        <v>304</v>
      </c>
      <c r="B72" s="161"/>
      <c r="C72" s="163" t="s">
        <v>305</v>
      </c>
      <c r="D72" s="168"/>
      <c r="E72" s="175"/>
      <c r="F72" s="175"/>
      <c r="G72" s="167">
        <v>1000</v>
      </c>
      <c r="H72" s="165"/>
      <c r="I72" s="179"/>
      <c r="J72" s="180"/>
    </row>
    <row r="73" spans="1:10" s="181" customFormat="1" ht="36" customHeight="1">
      <c r="A73" s="160" t="s">
        <v>306</v>
      </c>
      <c r="B73" s="161"/>
      <c r="C73" s="163"/>
      <c r="D73" s="168"/>
      <c r="E73" s="175"/>
      <c r="F73" s="175"/>
      <c r="G73" s="167"/>
      <c r="H73" s="165"/>
      <c r="I73" s="179"/>
      <c r="J73" s="180"/>
    </row>
    <row r="74" spans="1:10" s="181" customFormat="1" ht="30.95" customHeight="1">
      <c r="A74" s="326"/>
      <c r="B74" s="176"/>
      <c r="C74" s="177" t="s">
        <v>307</v>
      </c>
      <c r="D74" s="326"/>
      <c r="E74" s="177"/>
      <c r="F74" s="177"/>
      <c r="G74" s="183">
        <f>SUM(G68:G72)</f>
        <v>4105.53</v>
      </c>
      <c r="H74" s="184">
        <f>SUM(H68:H70)</f>
        <v>0</v>
      </c>
      <c r="I74" s="179"/>
      <c r="J74" s="180"/>
    </row>
    <row r="75" spans="1:10">
      <c r="I75" s="189"/>
    </row>
    <row r="76" spans="1:10">
      <c r="A76" s="359" t="s">
        <v>162</v>
      </c>
      <c r="B76" s="360"/>
      <c r="I76" s="189"/>
    </row>
    <row r="77" spans="1:10">
      <c r="I77" s="189"/>
    </row>
    <row r="78" spans="1:10" ht="30.95" customHeight="1">
      <c r="A78" s="160"/>
      <c r="B78" s="174"/>
      <c r="C78" s="163" t="s">
        <v>163</v>
      </c>
      <c r="D78" s="160"/>
      <c r="E78" s="163"/>
      <c r="F78" s="163"/>
      <c r="G78" s="166">
        <v>0</v>
      </c>
      <c r="H78" s="166">
        <v>0</v>
      </c>
      <c r="I78" s="163"/>
    </row>
    <row r="79" spans="1:10" ht="30.95" customHeight="1">
      <c r="A79" s="160"/>
      <c r="B79" s="174"/>
      <c r="C79" s="163" t="s">
        <v>164</v>
      </c>
      <c r="D79" s="160"/>
      <c r="E79" s="163"/>
      <c r="F79" s="163"/>
      <c r="G79" s="166">
        <v>0</v>
      </c>
      <c r="H79" s="166">
        <v>0</v>
      </c>
      <c r="I79" s="163" t="s">
        <v>308</v>
      </c>
    </row>
    <row r="80" spans="1:10" ht="30.95" customHeight="1">
      <c r="A80" s="160"/>
      <c r="B80" s="174"/>
      <c r="C80" s="163" t="s">
        <v>166</v>
      </c>
      <c r="D80" s="160"/>
      <c r="E80" s="163"/>
      <c r="F80" s="163"/>
      <c r="G80" s="166">
        <v>0</v>
      </c>
      <c r="H80" s="166">
        <v>0</v>
      </c>
      <c r="I80" s="163" t="s">
        <v>165</v>
      </c>
    </row>
    <row r="81" spans="1:9" ht="30.95" customHeight="1">
      <c r="A81" s="160"/>
      <c r="B81" s="174"/>
      <c r="C81" s="163" t="s">
        <v>167</v>
      </c>
      <c r="D81" s="160"/>
      <c r="E81" s="163"/>
      <c r="F81" s="163"/>
      <c r="G81" s="166">
        <v>0</v>
      </c>
      <c r="H81" s="166">
        <v>0</v>
      </c>
      <c r="I81" s="163" t="s">
        <v>165</v>
      </c>
    </row>
    <row r="82" spans="1:9" ht="30.95" customHeight="1">
      <c r="A82" s="160"/>
      <c r="B82" s="174"/>
      <c r="C82" s="163" t="s">
        <v>168</v>
      </c>
      <c r="D82" s="160"/>
      <c r="E82" s="163"/>
      <c r="F82" s="163"/>
      <c r="G82" s="166">
        <v>0</v>
      </c>
      <c r="H82" s="166">
        <v>0</v>
      </c>
      <c r="I82" s="163" t="s">
        <v>165</v>
      </c>
    </row>
    <row r="83" spans="1:9" s="181" customFormat="1">
      <c r="A83" s="326"/>
      <c r="B83" s="176"/>
      <c r="C83" s="177" t="s">
        <v>169</v>
      </c>
      <c r="D83" s="326"/>
      <c r="E83" s="177"/>
      <c r="F83" s="177"/>
      <c r="G83" s="190">
        <f>SUM(G78:G82)</f>
        <v>0</v>
      </c>
      <c r="H83" s="190">
        <f>SUM(H78:H82)</f>
        <v>0</v>
      </c>
      <c r="I83" s="177"/>
    </row>
    <row r="84" spans="1:9">
      <c r="A84" s="160"/>
      <c r="B84" s="174"/>
      <c r="C84" s="163"/>
      <c r="D84" s="160"/>
      <c r="E84" s="163"/>
      <c r="F84" s="163"/>
      <c r="G84" s="166"/>
      <c r="H84" s="166"/>
      <c r="I84" s="163"/>
    </row>
    <row r="85" spans="1:9" s="181" customFormat="1">
      <c r="A85" s="326"/>
      <c r="B85" s="176"/>
      <c r="C85" s="177" t="s">
        <v>170</v>
      </c>
      <c r="D85" s="326"/>
      <c r="E85" s="177"/>
      <c r="F85" s="177"/>
      <c r="G85" s="178">
        <f>G83-G64</f>
        <v>-16482.2</v>
      </c>
      <c r="H85" s="178">
        <f>H83-H64</f>
        <v>-10340.550000000001</v>
      </c>
      <c r="I85" s="177"/>
    </row>
  </sheetData>
  <mergeCells count="16">
    <mergeCell ref="A1:E1"/>
    <mergeCell ref="A2:C3"/>
    <mergeCell ref="D2:D3"/>
    <mergeCell ref="I2:I3"/>
    <mergeCell ref="B5:C5"/>
    <mergeCell ref="B11:C11"/>
    <mergeCell ref="A76:B76"/>
    <mergeCell ref="B30:C30"/>
    <mergeCell ref="B23:C23"/>
    <mergeCell ref="B16:C16"/>
    <mergeCell ref="B60:C60"/>
    <mergeCell ref="B39:C39"/>
    <mergeCell ref="B44:C44"/>
    <mergeCell ref="B47:C47"/>
    <mergeCell ref="B51:C51"/>
    <mergeCell ref="B67:C67"/>
  </mergeCells>
  <pageMargins left="0.23622047244094491" right="0.23622047244094491" top="0.74803149606299213" bottom="0.74803149606299213" header="0.31496062992125984" footer="0.31496062992125984"/>
  <pageSetup paperSize="9" scale="70" orientation="landscape" useFirstPageNumber="1" r:id="rId1"/>
  <headerFooter>
    <oddHeader>&amp;CPreliminarz wydatków RR ZSP NR 4 w Raciborzu</oddHeader>
  </headerFooter>
  <rowBreaks count="4" manualBreakCount="4">
    <brk id="22" max="16383" man="1"/>
    <brk id="43" max="16383" man="1"/>
    <brk id="66" max="8" man="1"/>
    <brk id="74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7"/>
  <sheetViews>
    <sheetView topLeftCell="A82" zoomScaleNormal="100" workbookViewId="0">
      <selection activeCell="D104" sqref="D104"/>
    </sheetView>
  </sheetViews>
  <sheetFormatPr defaultColWidth="9.140625" defaultRowHeight="15.75"/>
  <cols>
    <col min="1" max="1" width="5" style="297" customWidth="1"/>
    <col min="2" max="2" width="14" style="298" customWidth="1"/>
    <col min="3" max="3" width="43.85546875" style="241" customWidth="1"/>
    <col min="4" max="4" width="18" style="298" customWidth="1"/>
    <col min="5" max="6" width="10.7109375" style="198" customWidth="1"/>
    <col min="7" max="8" width="16.7109375" style="233" customWidth="1"/>
    <col min="9" max="9" width="53.5703125" style="198" customWidth="1"/>
    <col min="10" max="10" width="13.7109375" style="198" bestFit="1" customWidth="1"/>
    <col min="11" max="11" width="14" style="198" bestFit="1" customWidth="1"/>
    <col min="12" max="16384" width="9.140625" style="198"/>
  </cols>
  <sheetData>
    <row r="1" spans="1:9" s="195" customFormat="1" ht="24" customHeight="1">
      <c r="A1" s="191" t="s">
        <v>309</v>
      </c>
      <c r="B1" s="192"/>
      <c r="C1" s="191"/>
      <c r="D1" s="191"/>
      <c r="E1" s="191"/>
      <c r="F1" s="193"/>
      <c r="G1" s="194"/>
      <c r="H1" s="194"/>
      <c r="I1" s="193"/>
    </row>
    <row r="2" spans="1:9" ht="63" customHeight="1">
      <c r="A2" s="372" t="s">
        <v>310</v>
      </c>
      <c r="B2" s="372"/>
      <c r="C2" s="372"/>
      <c r="D2" s="372" t="s">
        <v>1</v>
      </c>
      <c r="E2" s="327" t="s">
        <v>2</v>
      </c>
      <c r="F2" s="327" t="s">
        <v>3</v>
      </c>
      <c r="G2" s="196" t="s">
        <v>311</v>
      </c>
      <c r="H2" s="197" t="s">
        <v>312</v>
      </c>
      <c r="I2" s="372" t="s">
        <v>5</v>
      </c>
    </row>
    <row r="3" spans="1:9">
      <c r="A3" s="373"/>
      <c r="B3" s="373"/>
      <c r="C3" s="373"/>
      <c r="D3" s="373"/>
      <c r="E3" s="328"/>
      <c r="F3" s="328"/>
      <c r="G3" s="199" t="s">
        <v>6</v>
      </c>
      <c r="H3" s="200" t="s">
        <v>6</v>
      </c>
      <c r="I3" s="373"/>
    </row>
    <row r="4" spans="1:9" ht="30.2" customHeight="1">
      <c r="A4" s="201" t="s">
        <v>7</v>
      </c>
      <c r="B4" s="201" t="s">
        <v>8</v>
      </c>
      <c r="C4" s="201" t="s">
        <v>313</v>
      </c>
      <c r="D4" s="201"/>
      <c r="E4" s="201"/>
      <c r="F4" s="201"/>
      <c r="G4" s="202"/>
      <c r="H4" s="203"/>
      <c r="I4" s="201"/>
    </row>
    <row r="5" spans="1:9" ht="30.2" customHeight="1">
      <c r="A5" s="204"/>
      <c r="B5" s="374" t="s">
        <v>10</v>
      </c>
      <c r="C5" s="374"/>
      <c r="D5" s="329"/>
      <c r="E5" s="329"/>
      <c r="F5" s="331"/>
      <c r="G5" s="205"/>
      <c r="H5" s="205"/>
      <c r="I5" s="206"/>
    </row>
    <row r="6" spans="1:9" ht="30.2" customHeight="1">
      <c r="A6" s="328" t="s">
        <v>175</v>
      </c>
      <c r="B6" s="207">
        <v>44809</v>
      </c>
      <c r="C6" s="208" t="s">
        <v>314</v>
      </c>
      <c r="D6" s="209" t="s">
        <v>315</v>
      </c>
      <c r="E6" s="328"/>
      <c r="F6" s="210"/>
      <c r="G6" s="211">
        <v>0</v>
      </c>
      <c r="H6" s="212">
        <v>0</v>
      </c>
      <c r="I6" s="328"/>
    </row>
    <row r="7" spans="1:9" ht="30.95" customHeight="1">
      <c r="A7" s="328" t="s">
        <v>179</v>
      </c>
      <c r="B7" s="207">
        <v>44820</v>
      </c>
      <c r="C7" s="208" t="s">
        <v>20</v>
      </c>
      <c r="D7" s="209" t="s">
        <v>315</v>
      </c>
      <c r="E7" s="208"/>
      <c r="F7" s="208"/>
      <c r="G7" s="211">
        <v>0</v>
      </c>
      <c r="H7" s="212">
        <v>0</v>
      </c>
      <c r="I7" s="208"/>
    </row>
    <row r="8" spans="1:9" ht="30.95" customHeight="1">
      <c r="A8" s="328" t="s">
        <v>183</v>
      </c>
      <c r="B8" s="207">
        <v>44824</v>
      </c>
      <c r="C8" s="208" t="s">
        <v>16</v>
      </c>
      <c r="D8" s="209" t="s">
        <v>315</v>
      </c>
      <c r="E8" s="208"/>
      <c r="F8" s="208"/>
      <c r="G8" s="211">
        <v>0</v>
      </c>
      <c r="H8" s="212">
        <v>0</v>
      </c>
      <c r="I8" s="208"/>
    </row>
    <row r="9" spans="1:9" ht="30.95" customHeight="1">
      <c r="A9" s="328" t="s">
        <v>186</v>
      </c>
      <c r="B9" s="207">
        <v>44830</v>
      </c>
      <c r="C9" s="208" t="s">
        <v>316</v>
      </c>
      <c r="D9" s="209" t="s">
        <v>315</v>
      </c>
      <c r="E9" s="208"/>
      <c r="F9" s="208"/>
      <c r="G9" s="211">
        <v>0</v>
      </c>
      <c r="H9" s="212">
        <v>0</v>
      </c>
      <c r="I9" s="208"/>
    </row>
    <row r="10" spans="1:9" ht="30.95" customHeight="1">
      <c r="A10" s="328" t="s">
        <v>189</v>
      </c>
      <c r="B10" s="213">
        <v>44834</v>
      </c>
      <c r="C10" s="214" t="s">
        <v>27</v>
      </c>
      <c r="D10" s="209" t="s">
        <v>315</v>
      </c>
      <c r="E10" s="214"/>
      <c r="F10" s="214"/>
      <c r="G10" s="211">
        <v>0</v>
      </c>
      <c r="H10" s="215">
        <v>0</v>
      </c>
      <c r="I10" s="214"/>
    </row>
    <row r="11" spans="1:9" ht="30.95" customHeight="1">
      <c r="A11" s="204"/>
      <c r="B11" s="374" t="s">
        <v>24</v>
      </c>
      <c r="C11" s="374"/>
      <c r="D11" s="331"/>
      <c r="E11" s="329"/>
      <c r="F11" s="331"/>
      <c r="G11" s="205"/>
      <c r="H11" s="205"/>
      <c r="I11" s="206"/>
    </row>
    <row r="12" spans="1:9" ht="30.95" customHeight="1">
      <c r="A12" s="327" t="s">
        <v>191</v>
      </c>
      <c r="B12" s="216">
        <v>44838</v>
      </c>
      <c r="C12" s="217" t="s">
        <v>201</v>
      </c>
      <c r="D12" s="209" t="s">
        <v>315</v>
      </c>
      <c r="E12" s="217"/>
      <c r="F12" s="217"/>
      <c r="G12" s="218">
        <v>0</v>
      </c>
      <c r="H12" s="219">
        <v>0</v>
      </c>
      <c r="I12" s="217"/>
    </row>
    <row r="13" spans="1:9" ht="30.95" customHeight="1">
      <c r="A13" s="327" t="s">
        <v>195</v>
      </c>
      <c r="B13" s="213">
        <v>44841</v>
      </c>
      <c r="C13" s="220" t="s">
        <v>317</v>
      </c>
      <c r="D13" s="209" t="s">
        <v>315</v>
      </c>
      <c r="E13" s="214"/>
      <c r="F13" s="214"/>
      <c r="G13" s="221">
        <v>0</v>
      </c>
      <c r="H13" s="215">
        <v>0</v>
      </c>
      <c r="I13" s="222"/>
    </row>
    <row r="14" spans="1:9" ht="30.95" customHeight="1">
      <c r="A14" s="327" t="s">
        <v>197</v>
      </c>
      <c r="B14" s="213">
        <v>44845</v>
      </c>
      <c r="C14" s="220" t="s">
        <v>318</v>
      </c>
      <c r="D14" s="209" t="s">
        <v>315</v>
      </c>
      <c r="E14" s="214"/>
      <c r="F14" s="214"/>
      <c r="G14" s="221">
        <v>0</v>
      </c>
      <c r="H14" s="215">
        <v>0</v>
      </c>
      <c r="I14" s="222"/>
    </row>
    <row r="15" spans="1:9" ht="30.95" customHeight="1">
      <c r="A15" s="327" t="s">
        <v>199</v>
      </c>
      <c r="B15" s="213" t="s">
        <v>319</v>
      </c>
      <c r="C15" s="214" t="s">
        <v>193</v>
      </c>
      <c r="D15" s="223" t="s">
        <v>178</v>
      </c>
      <c r="E15" s="214"/>
      <c r="F15" s="214"/>
      <c r="G15" s="221">
        <v>500</v>
      </c>
      <c r="H15" s="224">
        <v>140</v>
      </c>
      <c r="I15" s="225" t="s">
        <v>320</v>
      </c>
    </row>
    <row r="16" spans="1:9" ht="30.95" customHeight="1">
      <c r="A16" s="327" t="s">
        <v>202</v>
      </c>
      <c r="B16" s="226"/>
      <c r="C16" s="208" t="s">
        <v>34</v>
      </c>
      <c r="D16" s="209" t="s">
        <v>315</v>
      </c>
      <c r="E16" s="208"/>
      <c r="F16" s="208"/>
      <c r="G16" s="211">
        <v>0</v>
      </c>
      <c r="H16" s="227">
        <v>0</v>
      </c>
      <c r="I16" s="208"/>
    </row>
    <row r="17" spans="1:11" ht="30.95" customHeight="1">
      <c r="A17" s="327" t="s">
        <v>204</v>
      </c>
      <c r="B17" s="207">
        <v>44847</v>
      </c>
      <c r="C17" s="228" t="s">
        <v>198</v>
      </c>
      <c r="D17" s="209" t="s">
        <v>315</v>
      </c>
      <c r="E17" s="208"/>
      <c r="F17" s="208"/>
      <c r="G17" s="211">
        <v>0</v>
      </c>
      <c r="H17" s="227">
        <v>0</v>
      </c>
      <c r="I17" s="208"/>
      <c r="J17" s="229"/>
    </row>
    <row r="18" spans="1:11" ht="30.95" customHeight="1">
      <c r="A18" s="330"/>
      <c r="B18" s="368" t="s">
        <v>40</v>
      </c>
      <c r="C18" s="368"/>
      <c r="D18" s="330"/>
      <c r="E18" s="330"/>
      <c r="F18" s="230"/>
      <c r="G18" s="231"/>
      <c r="H18" s="231"/>
      <c r="I18" s="230"/>
      <c r="J18" s="229"/>
    </row>
    <row r="19" spans="1:11" ht="30.95" customHeight="1">
      <c r="A19" s="328" t="s">
        <v>206</v>
      </c>
      <c r="B19" s="207">
        <v>44841</v>
      </c>
      <c r="C19" s="208" t="s">
        <v>321</v>
      </c>
      <c r="D19" s="209" t="s">
        <v>315</v>
      </c>
      <c r="E19" s="208"/>
      <c r="F19" s="208"/>
      <c r="G19" s="211">
        <v>0</v>
      </c>
      <c r="H19" s="227">
        <v>0</v>
      </c>
      <c r="I19" s="208"/>
      <c r="J19" s="229"/>
    </row>
    <row r="20" spans="1:11" ht="30.95" customHeight="1">
      <c r="A20" s="328" t="s">
        <v>209</v>
      </c>
      <c r="B20" s="207">
        <v>44875</v>
      </c>
      <c r="C20" s="208" t="s">
        <v>46</v>
      </c>
      <c r="D20" s="209" t="s">
        <v>315</v>
      </c>
      <c r="E20" s="208"/>
      <c r="F20" s="208"/>
      <c r="G20" s="211">
        <v>0</v>
      </c>
      <c r="H20" s="227">
        <v>0</v>
      </c>
      <c r="I20" s="208"/>
      <c r="J20" s="229"/>
    </row>
    <row r="21" spans="1:11" ht="30.95" customHeight="1">
      <c r="A21" s="328" t="s">
        <v>211</v>
      </c>
      <c r="B21" s="213">
        <v>44884</v>
      </c>
      <c r="C21" s="214" t="s">
        <v>322</v>
      </c>
      <c r="D21" s="232" t="s">
        <v>178</v>
      </c>
      <c r="E21" s="208"/>
      <c r="F21" s="208"/>
      <c r="G21" s="211"/>
      <c r="H21" s="227">
        <v>7955.98</v>
      </c>
      <c r="I21" s="208" t="s">
        <v>323</v>
      </c>
      <c r="J21" s="229"/>
      <c r="K21" s="233"/>
    </row>
    <row r="22" spans="1:11" ht="30.95" customHeight="1">
      <c r="A22" s="328" t="s">
        <v>215</v>
      </c>
      <c r="B22" s="213">
        <v>44886</v>
      </c>
      <c r="C22" s="220" t="s">
        <v>49</v>
      </c>
      <c r="D22" s="209" t="s">
        <v>315</v>
      </c>
      <c r="E22" s="208"/>
      <c r="F22" s="208"/>
      <c r="G22" s="211">
        <v>0</v>
      </c>
      <c r="H22" s="227">
        <v>0</v>
      </c>
      <c r="I22" s="208"/>
      <c r="J22" s="229"/>
    </row>
    <row r="23" spans="1:11" ht="30.95" customHeight="1">
      <c r="A23" s="328" t="s">
        <v>219</v>
      </c>
      <c r="B23" s="207">
        <v>44890</v>
      </c>
      <c r="C23" s="208" t="s">
        <v>52</v>
      </c>
      <c r="D23" s="226" t="s">
        <v>324</v>
      </c>
      <c r="E23" s="234"/>
      <c r="F23" s="208"/>
      <c r="G23" s="211">
        <v>50</v>
      </c>
      <c r="H23" s="227">
        <v>0</v>
      </c>
      <c r="I23" s="208"/>
      <c r="J23" s="229"/>
    </row>
    <row r="24" spans="1:11" ht="30.95" customHeight="1">
      <c r="A24" s="328" t="s">
        <v>221</v>
      </c>
      <c r="B24" s="207">
        <v>44888</v>
      </c>
      <c r="C24" s="228" t="s">
        <v>325</v>
      </c>
      <c r="D24" s="232" t="s">
        <v>178</v>
      </c>
      <c r="E24" s="234"/>
      <c r="F24" s="208"/>
      <c r="G24" s="211">
        <v>300</v>
      </c>
      <c r="H24" s="364">
        <v>1256.08</v>
      </c>
      <c r="I24" s="366" t="s">
        <v>326</v>
      </c>
      <c r="J24" s="229"/>
    </row>
    <row r="25" spans="1:11" ht="30.95" customHeight="1">
      <c r="A25" s="328" t="s">
        <v>225</v>
      </c>
      <c r="B25" s="207">
        <v>44889</v>
      </c>
      <c r="C25" s="235" t="s">
        <v>327</v>
      </c>
      <c r="D25" s="232" t="s">
        <v>178</v>
      </c>
      <c r="E25" s="214"/>
      <c r="F25" s="214"/>
      <c r="G25" s="221">
        <v>1000</v>
      </c>
      <c r="H25" s="365"/>
      <c r="I25" s="367"/>
      <c r="J25" s="229"/>
    </row>
    <row r="26" spans="1:11" ht="30.95" customHeight="1">
      <c r="A26" s="204"/>
      <c r="B26" s="374" t="s">
        <v>61</v>
      </c>
      <c r="C26" s="374"/>
      <c r="D26" s="329"/>
      <c r="E26" s="331"/>
      <c r="F26" s="331"/>
      <c r="G26" s="205"/>
      <c r="H26" s="205"/>
      <c r="I26" s="236"/>
      <c r="J26" s="229"/>
    </row>
    <row r="27" spans="1:11" ht="30.95" customHeight="1">
      <c r="A27" s="327" t="s">
        <v>228</v>
      </c>
      <c r="B27" s="216">
        <v>44900</v>
      </c>
      <c r="C27" s="217" t="s">
        <v>64</v>
      </c>
      <c r="D27" s="209" t="s">
        <v>315</v>
      </c>
      <c r="E27" s="217"/>
      <c r="F27" s="217"/>
      <c r="G27" s="237">
        <v>0</v>
      </c>
      <c r="H27" s="238">
        <v>0</v>
      </c>
      <c r="I27" s="217"/>
      <c r="J27" s="229"/>
    </row>
    <row r="28" spans="1:11" ht="30.95" customHeight="1">
      <c r="A28" s="327" t="s">
        <v>229</v>
      </c>
      <c r="B28" s="207">
        <v>44901</v>
      </c>
      <c r="C28" s="208" t="s">
        <v>223</v>
      </c>
      <c r="D28" s="232" t="s">
        <v>178</v>
      </c>
      <c r="E28" s="239">
        <v>30</v>
      </c>
      <c r="F28" s="208">
        <v>75</v>
      </c>
      <c r="G28" s="240">
        <v>2250</v>
      </c>
      <c r="H28" s="212">
        <v>2213.85</v>
      </c>
      <c r="I28" s="208" t="s">
        <v>328</v>
      </c>
      <c r="J28" s="229"/>
    </row>
    <row r="29" spans="1:11" ht="30.95" customHeight="1">
      <c r="A29" s="327" t="s">
        <v>231</v>
      </c>
      <c r="B29" s="207">
        <v>44901</v>
      </c>
      <c r="C29" s="208" t="s">
        <v>226</v>
      </c>
      <c r="D29" s="232" t="s">
        <v>178</v>
      </c>
      <c r="E29" s="239">
        <v>32</v>
      </c>
      <c r="F29" s="208">
        <v>113</v>
      </c>
      <c r="G29" s="240">
        <v>3616</v>
      </c>
      <c r="H29" s="212">
        <v>3392</v>
      </c>
      <c r="I29" s="208" t="s">
        <v>329</v>
      </c>
      <c r="J29" s="229"/>
    </row>
    <row r="30" spans="1:11" ht="30.95" customHeight="1">
      <c r="A30" s="327" t="s">
        <v>232</v>
      </c>
      <c r="B30" s="207">
        <v>44901</v>
      </c>
      <c r="C30" s="241" t="s">
        <v>330</v>
      </c>
      <c r="D30" s="226" t="s">
        <v>331</v>
      </c>
      <c r="E30" s="208"/>
      <c r="F30" s="208"/>
      <c r="G30" s="211">
        <v>0</v>
      </c>
      <c r="H30" s="227">
        <v>0</v>
      </c>
      <c r="I30" s="208"/>
      <c r="J30" s="229"/>
    </row>
    <row r="31" spans="1:11" ht="30.95" customHeight="1">
      <c r="A31" s="327" t="s">
        <v>233</v>
      </c>
      <c r="B31" s="207" t="s">
        <v>332</v>
      </c>
      <c r="C31" s="208" t="s">
        <v>73</v>
      </c>
      <c r="D31" s="226" t="s">
        <v>333</v>
      </c>
      <c r="E31" s="208"/>
      <c r="F31" s="208"/>
      <c r="G31" s="211">
        <v>0</v>
      </c>
      <c r="H31" s="227">
        <v>0</v>
      </c>
      <c r="I31" s="242" t="s">
        <v>333</v>
      </c>
      <c r="J31" s="229"/>
    </row>
    <row r="32" spans="1:11" ht="30.95" customHeight="1">
      <c r="A32" s="327" t="s">
        <v>234</v>
      </c>
      <c r="B32" s="207">
        <v>44917</v>
      </c>
      <c r="C32" s="208" t="s">
        <v>81</v>
      </c>
      <c r="D32" s="209" t="s">
        <v>315</v>
      </c>
      <c r="E32" s="208"/>
      <c r="F32" s="208"/>
      <c r="G32" s="211">
        <v>0</v>
      </c>
      <c r="H32" s="227">
        <v>0</v>
      </c>
      <c r="I32" s="208"/>
      <c r="J32" s="229"/>
    </row>
    <row r="33" spans="1:10" ht="30.95" customHeight="1">
      <c r="A33" s="204"/>
      <c r="B33" s="375" t="s">
        <v>82</v>
      </c>
      <c r="C33" s="375"/>
      <c r="D33" s="329"/>
      <c r="E33" s="329"/>
      <c r="F33" s="331"/>
      <c r="G33" s="205"/>
      <c r="H33" s="205"/>
      <c r="I33" s="236"/>
      <c r="J33" s="243"/>
    </row>
    <row r="34" spans="1:10" ht="30.95" customHeight="1">
      <c r="A34" s="328" t="s">
        <v>235</v>
      </c>
      <c r="B34" s="207">
        <v>44940</v>
      </c>
      <c r="C34" s="208" t="s">
        <v>334</v>
      </c>
      <c r="D34" s="209" t="s">
        <v>315</v>
      </c>
      <c r="E34" s="328"/>
      <c r="F34" s="328"/>
      <c r="G34" s="244">
        <v>0</v>
      </c>
      <c r="H34" s="245">
        <v>0</v>
      </c>
      <c r="I34" s="210"/>
      <c r="J34" s="243"/>
    </row>
    <row r="35" spans="1:10" ht="30.95" customHeight="1">
      <c r="A35" s="328" t="s">
        <v>238</v>
      </c>
      <c r="B35" s="207">
        <v>44950</v>
      </c>
      <c r="C35" s="208" t="s">
        <v>335</v>
      </c>
      <c r="D35" s="209" t="s">
        <v>315</v>
      </c>
      <c r="E35" s="328"/>
      <c r="F35" s="328"/>
      <c r="G35" s="244">
        <v>0</v>
      </c>
      <c r="H35" s="245">
        <v>0</v>
      </c>
      <c r="I35" s="210"/>
      <c r="J35" s="243"/>
    </row>
    <row r="36" spans="1:10" ht="51.75" customHeight="1">
      <c r="A36" s="330"/>
      <c r="B36" s="368" t="s">
        <v>94</v>
      </c>
      <c r="C36" s="368"/>
      <c r="D36" s="330"/>
      <c r="E36" s="330"/>
      <c r="F36" s="230"/>
      <c r="G36" s="231"/>
      <c r="H36" s="231"/>
      <c r="I36" s="230"/>
      <c r="J36" s="243"/>
    </row>
    <row r="37" spans="1:10" ht="30.95" customHeight="1">
      <c r="A37" s="328" t="s">
        <v>241</v>
      </c>
      <c r="B37" s="213">
        <v>44961</v>
      </c>
      <c r="C37" s="208" t="s">
        <v>336</v>
      </c>
      <c r="D37" s="223" t="s">
        <v>178</v>
      </c>
      <c r="E37" s="246"/>
      <c r="F37" s="246"/>
      <c r="G37" s="211"/>
      <c r="H37" s="227">
        <v>9129.43</v>
      </c>
      <c r="I37" s="208" t="s">
        <v>337</v>
      </c>
      <c r="J37" s="229"/>
    </row>
    <row r="38" spans="1:10" ht="30.95" customHeight="1">
      <c r="A38" s="328" t="s">
        <v>243</v>
      </c>
      <c r="B38" s="207">
        <v>44973</v>
      </c>
      <c r="C38" s="208" t="s">
        <v>338</v>
      </c>
      <c r="D38" s="232" t="s">
        <v>178</v>
      </c>
      <c r="E38" s="208"/>
      <c r="F38" s="208"/>
      <c r="G38" s="240">
        <v>250</v>
      </c>
      <c r="H38" s="227"/>
      <c r="I38" s="214"/>
      <c r="J38" s="229"/>
    </row>
    <row r="39" spans="1:10" ht="30.95" customHeight="1">
      <c r="A39" s="328" t="s">
        <v>246</v>
      </c>
      <c r="B39" s="207">
        <v>44973</v>
      </c>
      <c r="C39" s="208" t="s">
        <v>339</v>
      </c>
      <c r="D39" s="232" t="s">
        <v>178</v>
      </c>
      <c r="E39" s="208"/>
      <c r="F39" s="208"/>
      <c r="G39" s="240">
        <v>300</v>
      </c>
      <c r="H39" s="364">
        <v>799.49</v>
      </c>
      <c r="I39" s="366" t="s">
        <v>340</v>
      </c>
      <c r="J39" s="229"/>
    </row>
    <row r="40" spans="1:10" ht="30.95" customHeight="1">
      <c r="A40" s="328" t="s">
        <v>248</v>
      </c>
      <c r="B40" s="207">
        <v>44973</v>
      </c>
      <c r="C40" s="208" t="s">
        <v>247</v>
      </c>
      <c r="D40" s="232" t="s">
        <v>178</v>
      </c>
      <c r="E40" s="239">
        <v>5</v>
      </c>
      <c r="F40" s="208">
        <v>113</v>
      </c>
      <c r="G40" s="240">
        <v>565</v>
      </c>
      <c r="H40" s="365"/>
      <c r="I40" s="367"/>
      <c r="J40" s="229"/>
    </row>
    <row r="41" spans="1:10" ht="30.95" customHeight="1">
      <c r="A41" s="247"/>
      <c r="B41" s="363" t="s">
        <v>108</v>
      </c>
      <c r="C41" s="363"/>
      <c r="D41" s="331"/>
      <c r="E41" s="331"/>
      <c r="F41" s="331"/>
      <c r="G41" s="205"/>
      <c r="H41" s="205"/>
      <c r="I41" s="236"/>
      <c r="J41" s="229"/>
    </row>
    <row r="42" spans="1:10" ht="30.95" customHeight="1">
      <c r="A42" s="327" t="s">
        <v>251</v>
      </c>
      <c r="B42" s="216">
        <v>44993</v>
      </c>
      <c r="C42" s="217" t="s">
        <v>250</v>
      </c>
      <c r="D42" s="209" t="s">
        <v>315</v>
      </c>
      <c r="E42" s="217"/>
      <c r="F42" s="217"/>
      <c r="G42" s="237">
        <v>0</v>
      </c>
      <c r="H42" s="238">
        <v>0</v>
      </c>
      <c r="I42" s="217"/>
      <c r="J42" s="229"/>
    </row>
    <row r="43" spans="1:10" ht="30.95" customHeight="1">
      <c r="A43" s="327" t="s">
        <v>254</v>
      </c>
      <c r="B43" s="207">
        <v>44999</v>
      </c>
      <c r="C43" s="208" t="s">
        <v>253</v>
      </c>
      <c r="D43" s="209" t="s">
        <v>315</v>
      </c>
      <c r="E43" s="208"/>
      <c r="F43" s="208"/>
      <c r="G43" s="211">
        <v>0</v>
      </c>
      <c r="H43" s="227">
        <v>0</v>
      </c>
      <c r="I43" s="208"/>
      <c r="J43" s="229"/>
    </row>
    <row r="44" spans="1:10" ht="30.95" customHeight="1">
      <c r="A44" s="327" t="s">
        <v>255</v>
      </c>
      <c r="B44" s="226"/>
      <c r="C44" s="208" t="s">
        <v>111</v>
      </c>
      <c r="D44" s="209" t="s">
        <v>341</v>
      </c>
      <c r="E44" s="239"/>
      <c r="F44" s="208"/>
      <c r="G44" s="240">
        <v>0</v>
      </c>
      <c r="H44" s="212">
        <v>299.11</v>
      </c>
      <c r="I44" s="208" t="s">
        <v>342</v>
      </c>
      <c r="J44" s="229"/>
    </row>
    <row r="45" spans="1:10" ht="30.95" customHeight="1">
      <c r="A45" s="327" t="s">
        <v>258</v>
      </c>
      <c r="B45" s="213">
        <v>45002</v>
      </c>
      <c r="C45" s="214" t="s">
        <v>343</v>
      </c>
      <c r="D45" s="209" t="s">
        <v>315</v>
      </c>
      <c r="E45" s="248"/>
      <c r="F45" s="214"/>
      <c r="G45" s="221">
        <v>0</v>
      </c>
      <c r="H45" s="215">
        <v>0</v>
      </c>
      <c r="I45" s="214"/>
      <c r="J45" s="229"/>
    </row>
    <row r="46" spans="1:10" ht="30.95" customHeight="1">
      <c r="A46" s="327" t="s">
        <v>261</v>
      </c>
      <c r="B46" s="213">
        <v>45006</v>
      </c>
      <c r="C46" s="214" t="s">
        <v>257</v>
      </c>
      <c r="D46" s="209" t="s">
        <v>315</v>
      </c>
      <c r="E46" s="248"/>
      <c r="F46" s="214"/>
      <c r="G46" s="221">
        <v>0</v>
      </c>
      <c r="H46" s="215">
        <v>0</v>
      </c>
      <c r="I46" s="214"/>
      <c r="J46" s="229"/>
    </row>
    <row r="47" spans="1:10" ht="30.95" customHeight="1">
      <c r="A47" s="247"/>
      <c r="B47" s="363" t="s">
        <v>117</v>
      </c>
      <c r="C47" s="363"/>
      <c r="D47" s="331"/>
      <c r="E47" s="331"/>
      <c r="F47" s="331"/>
      <c r="G47" s="205"/>
      <c r="H47" s="205"/>
      <c r="I47" s="236"/>
      <c r="J47" s="229"/>
    </row>
    <row r="48" spans="1:10" ht="30.95" customHeight="1">
      <c r="A48" s="327" t="s">
        <v>264</v>
      </c>
      <c r="B48" s="216">
        <v>45016</v>
      </c>
      <c r="C48" s="217" t="s">
        <v>344</v>
      </c>
      <c r="D48" s="209" t="s">
        <v>315</v>
      </c>
      <c r="E48" s="217"/>
      <c r="F48" s="217"/>
      <c r="G48" s="237">
        <v>0</v>
      </c>
      <c r="H48" s="238">
        <v>0</v>
      </c>
      <c r="I48" s="217"/>
      <c r="J48" s="229"/>
    </row>
    <row r="49" spans="1:9" ht="30.95" customHeight="1">
      <c r="A49" s="327" t="s">
        <v>266</v>
      </c>
      <c r="B49" s="216">
        <v>45019</v>
      </c>
      <c r="C49" s="217" t="s">
        <v>260</v>
      </c>
      <c r="D49" s="209" t="s">
        <v>315</v>
      </c>
      <c r="E49" s="217"/>
      <c r="F49" s="217"/>
      <c r="G49" s="237">
        <v>0</v>
      </c>
      <c r="H49" s="238">
        <v>0</v>
      </c>
      <c r="I49" s="217"/>
    </row>
    <row r="50" spans="1:9" ht="30.95" customHeight="1">
      <c r="A50" s="327" t="s">
        <v>267</v>
      </c>
      <c r="B50" s="207">
        <v>45029</v>
      </c>
      <c r="C50" s="241" t="s">
        <v>345</v>
      </c>
      <c r="D50" s="209" t="s">
        <v>315</v>
      </c>
      <c r="E50" s="208"/>
      <c r="F50" s="208"/>
      <c r="G50" s="211">
        <v>0</v>
      </c>
      <c r="H50" s="227">
        <v>0</v>
      </c>
      <c r="I50" s="208"/>
    </row>
    <row r="51" spans="1:9" ht="30.95" customHeight="1">
      <c r="A51" s="327" t="s">
        <v>268</v>
      </c>
      <c r="B51" s="207">
        <v>45037</v>
      </c>
      <c r="C51" s="208" t="s">
        <v>263</v>
      </c>
      <c r="D51" s="209" t="s">
        <v>315</v>
      </c>
      <c r="E51" s="208"/>
      <c r="F51" s="208"/>
      <c r="G51" s="211">
        <v>0</v>
      </c>
      <c r="H51" s="227">
        <v>0</v>
      </c>
      <c r="I51" s="208"/>
    </row>
    <row r="52" spans="1:9" ht="30.95" customHeight="1">
      <c r="A52" s="327" t="s">
        <v>271</v>
      </c>
      <c r="B52" s="207">
        <v>45039</v>
      </c>
      <c r="C52" s="228" t="s">
        <v>346</v>
      </c>
      <c r="D52" s="209" t="s">
        <v>315</v>
      </c>
      <c r="E52" s="208"/>
      <c r="F52" s="208"/>
      <c r="G52" s="211">
        <v>0</v>
      </c>
      <c r="H52" s="227">
        <v>0</v>
      </c>
      <c r="I52" s="228"/>
    </row>
    <row r="53" spans="1:9" ht="30.95" customHeight="1">
      <c r="A53" s="247"/>
      <c r="B53" s="363" t="s">
        <v>121</v>
      </c>
      <c r="C53" s="363"/>
      <c r="D53" s="331"/>
      <c r="E53" s="331"/>
      <c r="F53" s="331"/>
      <c r="G53" s="205"/>
      <c r="H53" s="205"/>
      <c r="I53" s="236"/>
    </row>
    <row r="54" spans="1:9" ht="30.95" customHeight="1">
      <c r="A54" s="328" t="s">
        <v>273</v>
      </c>
      <c r="B54" s="207">
        <v>45044</v>
      </c>
      <c r="C54" s="235" t="s">
        <v>124</v>
      </c>
      <c r="D54" s="209" t="s">
        <v>315</v>
      </c>
      <c r="E54" s="235"/>
      <c r="F54" s="235"/>
      <c r="G54" s="249">
        <v>0</v>
      </c>
      <c r="H54" s="250">
        <v>0</v>
      </c>
      <c r="I54" s="235"/>
    </row>
    <row r="55" spans="1:9" ht="30.95" customHeight="1">
      <c r="A55" s="328" t="s">
        <v>276</v>
      </c>
      <c r="B55" s="207">
        <v>44685</v>
      </c>
      <c r="C55" s="208" t="s">
        <v>127</v>
      </c>
      <c r="D55" s="209" t="s">
        <v>315</v>
      </c>
      <c r="E55" s="208"/>
      <c r="F55" s="208"/>
      <c r="G55" s="211">
        <v>0</v>
      </c>
      <c r="H55" s="227">
        <v>0</v>
      </c>
      <c r="I55" s="208"/>
    </row>
    <row r="56" spans="1:9" ht="30.95" customHeight="1">
      <c r="A56" s="332"/>
      <c r="B56" s="371" t="s">
        <v>128</v>
      </c>
      <c r="C56" s="371"/>
      <c r="D56" s="251"/>
      <c r="E56" s="332"/>
      <c r="F56" s="251"/>
      <c r="G56" s="252"/>
      <c r="H56" s="252"/>
      <c r="I56" s="251"/>
    </row>
    <row r="57" spans="1:9" ht="30.95" customHeight="1">
      <c r="A57" s="327" t="s">
        <v>278</v>
      </c>
      <c r="B57" s="216">
        <v>45078</v>
      </c>
      <c r="C57" s="217" t="s">
        <v>131</v>
      </c>
      <c r="D57" s="223" t="s">
        <v>347</v>
      </c>
      <c r="E57" s="217"/>
      <c r="F57" s="217"/>
      <c r="G57" s="237">
        <v>1000</v>
      </c>
      <c r="H57" s="219">
        <v>1000</v>
      </c>
      <c r="I57" s="217" t="s">
        <v>348</v>
      </c>
    </row>
    <row r="58" spans="1:9" ht="30.95" customHeight="1">
      <c r="A58" s="327" t="s">
        <v>280</v>
      </c>
      <c r="B58" s="216">
        <v>45081</v>
      </c>
      <c r="C58" s="217" t="s">
        <v>349</v>
      </c>
      <c r="D58" s="226" t="s">
        <v>333</v>
      </c>
      <c r="E58" s="217"/>
      <c r="F58" s="217"/>
      <c r="G58" s="237"/>
      <c r="H58" s="219">
        <v>0</v>
      </c>
      <c r="I58" s="208" t="s">
        <v>333</v>
      </c>
    </row>
    <row r="59" spans="1:9" ht="30.95" customHeight="1">
      <c r="A59" s="327" t="s">
        <v>283</v>
      </c>
      <c r="B59" s="207">
        <v>45078</v>
      </c>
      <c r="C59" s="208" t="s">
        <v>275</v>
      </c>
      <c r="D59" s="223" t="s">
        <v>178</v>
      </c>
      <c r="E59" s="239">
        <v>15</v>
      </c>
      <c r="F59" s="208">
        <v>75</v>
      </c>
      <c r="G59" s="240">
        <v>1125</v>
      </c>
      <c r="H59" s="227">
        <v>946.39</v>
      </c>
      <c r="I59" s="208" t="s">
        <v>350</v>
      </c>
    </row>
    <row r="60" spans="1:9" ht="30.95" customHeight="1">
      <c r="A60" s="327" t="s">
        <v>286</v>
      </c>
      <c r="B60" s="207">
        <v>45078</v>
      </c>
      <c r="C60" s="208" t="s">
        <v>277</v>
      </c>
      <c r="D60" s="232" t="s">
        <v>178</v>
      </c>
      <c r="E60" s="239"/>
      <c r="F60" s="208"/>
      <c r="G60" s="240">
        <v>800</v>
      </c>
      <c r="H60" s="212">
        <v>799.3</v>
      </c>
      <c r="I60" s="208"/>
    </row>
    <row r="61" spans="1:9" ht="30.95" customHeight="1">
      <c r="A61" s="327" t="s">
        <v>290</v>
      </c>
      <c r="B61" s="207">
        <v>45078</v>
      </c>
      <c r="C61" s="208" t="s">
        <v>148</v>
      </c>
      <c r="D61" s="253" t="s">
        <v>351</v>
      </c>
      <c r="E61" s="208"/>
      <c r="F61" s="208"/>
      <c r="G61" s="211">
        <v>500</v>
      </c>
      <c r="H61" s="212">
        <v>500</v>
      </c>
      <c r="I61" s="208"/>
    </row>
    <row r="62" spans="1:9" ht="30.95" customHeight="1">
      <c r="A62" s="327" t="s">
        <v>292</v>
      </c>
      <c r="B62" s="207">
        <v>45078</v>
      </c>
      <c r="C62" s="208" t="s">
        <v>352</v>
      </c>
      <c r="D62" s="253" t="s">
        <v>351</v>
      </c>
      <c r="E62" s="208"/>
      <c r="F62" s="208"/>
      <c r="G62" s="254">
        <v>1000</v>
      </c>
      <c r="H62" s="212">
        <v>1000</v>
      </c>
      <c r="I62" s="208"/>
    </row>
    <row r="63" spans="1:9" ht="32.25" customHeight="1">
      <c r="A63" s="327" t="s">
        <v>294</v>
      </c>
      <c r="B63" s="207">
        <v>45078</v>
      </c>
      <c r="C63" s="208" t="s">
        <v>353</v>
      </c>
      <c r="D63" s="253" t="s">
        <v>351</v>
      </c>
      <c r="E63" s="208"/>
      <c r="F63" s="208"/>
      <c r="G63" s="254">
        <v>2000</v>
      </c>
      <c r="H63" s="212">
        <v>2000</v>
      </c>
      <c r="I63" s="208" t="s">
        <v>354</v>
      </c>
    </row>
    <row r="64" spans="1:9" ht="62.25" customHeight="1">
      <c r="A64" s="327" t="s">
        <v>296</v>
      </c>
      <c r="B64" s="207">
        <v>45078</v>
      </c>
      <c r="C64" s="208" t="s">
        <v>355</v>
      </c>
      <c r="D64" s="223" t="s">
        <v>351</v>
      </c>
      <c r="E64" s="208"/>
      <c r="F64" s="208"/>
      <c r="G64" s="254">
        <v>2000</v>
      </c>
      <c r="H64" s="212">
        <v>2000</v>
      </c>
      <c r="I64" s="208" t="s">
        <v>356</v>
      </c>
    </row>
    <row r="65" spans="1:10" ht="30.95" customHeight="1">
      <c r="A65" s="327" t="s">
        <v>298</v>
      </c>
      <c r="B65" s="207">
        <v>45107</v>
      </c>
      <c r="C65" s="255" t="s">
        <v>357</v>
      </c>
      <c r="D65" s="223" t="s">
        <v>333</v>
      </c>
      <c r="E65" s="208"/>
      <c r="F65" s="208"/>
      <c r="G65" s="254">
        <v>0</v>
      </c>
      <c r="H65" s="212">
        <v>0</v>
      </c>
      <c r="I65" s="256" t="s">
        <v>358</v>
      </c>
      <c r="J65" s="229"/>
    </row>
    <row r="66" spans="1:10" ht="135" customHeight="1">
      <c r="A66" s="247"/>
      <c r="B66" s="363" t="s">
        <v>289</v>
      </c>
      <c r="C66" s="363"/>
      <c r="D66" s="331"/>
      <c r="E66" s="331"/>
      <c r="F66" s="331"/>
      <c r="G66" s="205"/>
      <c r="H66" s="205"/>
      <c r="I66" s="236"/>
      <c r="J66" s="229"/>
    </row>
    <row r="67" spans="1:10" ht="30.95" customHeight="1">
      <c r="A67" s="328" t="s">
        <v>300</v>
      </c>
      <c r="B67" s="257" t="s">
        <v>359</v>
      </c>
      <c r="C67" s="258" t="s">
        <v>360</v>
      </c>
      <c r="D67" s="253" t="s">
        <v>351</v>
      </c>
      <c r="E67" s="208"/>
      <c r="F67" s="208"/>
      <c r="G67" s="254">
        <v>2500</v>
      </c>
      <c r="H67" s="212">
        <v>1828</v>
      </c>
      <c r="I67" s="259" t="s">
        <v>361</v>
      </c>
      <c r="J67" s="229"/>
    </row>
    <row r="68" spans="1:10" ht="30.95" customHeight="1">
      <c r="A68" s="328" t="s">
        <v>302</v>
      </c>
      <c r="B68" s="257" t="s">
        <v>359</v>
      </c>
      <c r="C68" s="208" t="s">
        <v>291</v>
      </c>
      <c r="D68" s="253" t="s">
        <v>351</v>
      </c>
      <c r="E68" s="208"/>
      <c r="F68" s="208"/>
      <c r="G68" s="211">
        <v>300</v>
      </c>
      <c r="H68" s="212">
        <v>0</v>
      </c>
      <c r="I68" s="260"/>
      <c r="J68" s="229"/>
    </row>
    <row r="69" spans="1:10" ht="30.95" customHeight="1">
      <c r="A69" s="328" t="s">
        <v>304</v>
      </c>
      <c r="B69" s="257" t="s">
        <v>359</v>
      </c>
      <c r="C69" s="208" t="s">
        <v>293</v>
      </c>
      <c r="D69" s="253" t="s">
        <v>351</v>
      </c>
      <c r="E69" s="246"/>
      <c r="F69" s="246"/>
      <c r="G69" s="211">
        <v>500</v>
      </c>
      <c r="H69" s="212">
        <v>52</v>
      </c>
      <c r="I69" s="260"/>
      <c r="J69" s="229"/>
    </row>
    <row r="70" spans="1:10" ht="30.95" customHeight="1">
      <c r="A70" s="328" t="s">
        <v>306</v>
      </c>
      <c r="B70" s="257" t="s">
        <v>359</v>
      </c>
      <c r="C70" s="214" t="s">
        <v>272</v>
      </c>
      <c r="D70" s="209" t="s">
        <v>362</v>
      </c>
      <c r="E70" s="222"/>
      <c r="F70" s="222"/>
      <c r="G70" s="211">
        <v>0</v>
      </c>
      <c r="H70" s="212">
        <v>0</v>
      </c>
      <c r="I70" s="222"/>
      <c r="J70" s="229"/>
    </row>
    <row r="71" spans="1:10" s="261" customFormat="1" ht="30.95" customHeight="1">
      <c r="A71" s="328" t="s">
        <v>363</v>
      </c>
      <c r="B71" s="257" t="s">
        <v>359</v>
      </c>
      <c r="C71" s="214" t="s">
        <v>364</v>
      </c>
      <c r="D71" s="232" t="s">
        <v>178</v>
      </c>
      <c r="E71" s="222"/>
      <c r="F71" s="222"/>
      <c r="G71" s="211">
        <v>100</v>
      </c>
      <c r="H71" s="212">
        <v>55.2</v>
      </c>
      <c r="I71" s="222"/>
      <c r="J71" s="229"/>
    </row>
    <row r="72" spans="1:10" s="261" customFormat="1" ht="30.95" hidden="1" customHeight="1">
      <c r="A72" s="204"/>
      <c r="B72" s="329"/>
      <c r="C72" s="262" t="s">
        <v>160</v>
      </c>
      <c r="D72" s="329"/>
      <c r="E72" s="262"/>
      <c r="F72" s="263"/>
      <c r="G72" s="264">
        <v>20656</v>
      </c>
      <c r="H72" s="265">
        <v>35366.83</v>
      </c>
      <c r="I72" s="266"/>
      <c r="J72" s="267"/>
    </row>
    <row r="73" spans="1:10" s="261" customFormat="1" ht="30.95" hidden="1" customHeight="1">
      <c r="A73" s="327"/>
      <c r="B73" s="372" t="s">
        <v>295</v>
      </c>
      <c r="C73" s="372"/>
      <c r="D73" s="327"/>
      <c r="E73" s="327"/>
      <c r="F73" s="327"/>
      <c r="G73" s="268"/>
      <c r="H73" s="197"/>
      <c r="I73" s="269"/>
      <c r="J73" s="267"/>
    </row>
    <row r="74" spans="1:10" s="261" customFormat="1" ht="30.95" hidden="1" customHeight="1">
      <c r="A74" s="328" t="s">
        <v>296</v>
      </c>
      <c r="B74" s="226"/>
      <c r="C74" s="208"/>
      <c r="D74" s="226"/>
      <c r="E74" s="208"/>
      <c r="F74" s="208"/>
      <c r="G74" s="270"/>
      <c r="H74" s="212">
        <v>0</v>
      </c>
      <c r="I74" s="266"/>
      <c r="J74" s="267"/>
    </row>
    <row r="75" spans="1:10" s="261" customFormat="1" ht="30.95" hidden="1" customHeight="1">
      <c r="A75" s="328" t="s">
        <v>298</v>
      </c>
      <c r="B75" s="257"/>
      <c r="C75" s="208"/>
      <c r="D75" s="257"/>
      <c r="E75" s="246"/>
      <c r="F75" s="246"/>
      <c r="G75" s="270"/>
      <c r="H75" s="212">
        <v>0</v>
      </c>
      <c r="I75" s="266"/>
      <c r="J75" s="267"/>
    </row>
    <row r="76" spans="1:10" s="261" customFormat="1" ht="36" hidden="1" customHeight="1">
      <c r="A76" s="328" t="s">
        <v>300</v>
      </c>
      <c r="B76" s="257"/>
      <c r="C76" s="208"/>
      <c r="D76" s="257"/>
      <c r="E76" s="246"/>
      <c r="F76" s="246"/>
      <c r="G76" s="270"/>
      <c r="H76" s="212">
        <v>0</v>
      </c>
      <c r="I76" s="266"/>
      <c r="J76" s="267"/>
    </row>
    <row r="77" spans="1:10" s="261" customFormat="1" ht="36" hidden="1" customHeight="1">
      <c r="A77" s="328" t="s">
        <v>302</v>
      </c>
      <c r="B77" s="257"/>
      <c r="C77" s="208"/>
      <c r="D77" s="257"/>
      <c r="E77" s="246"/>
      <c r="F77" s="246"/>
      <c r="G77" s="270"/>
      <c r="H77" s="212"/>
      <c r="I77" s="266"/>
      <c r="J77" s="267"/>
    </row>
    <row r="78" spans="1:10" s="261" customFormat="1" ht="36" hidden="1" customHeight="1">
      <c r="A78" s="328" t="s">
        <v>304</v>
      </c>
      <c r="B78" s="257"/>
      <c r="C78" s="208"/>
      <c r="D78" s="257"/>
      <c r="E78" s="246"/>
      <c r="F78" s="246"/>
      <c r="G78" s="270"/>
      <c r="H78" s="212"/>
      <c r="I78" s="266"/>
      <c r="J78" s="267"/>
    </row>
    <row r="79" spans="1:10" s="261" customFormat="1" ht="30.95" hidden="1" customHeight="1">
      <c r="A79" s="328" t="s">
        <v>306</v>
      </c>
      <c r="B79" s="257"/>
      <c r="C79" s="208"/>
      <c r="D79" s="257"/>
      <c r="E79" s="246"/>
      <c r="F79" s="246"/>
      <c r="G79" s="270"/>
      <c r="H79" s="212"/>
      <c r="I79" s="266"/>
      <c r="J79" s="267"/>
    </row>
    <row r="80" spans="1:10">
      <c r="A80" s="201"/>
      <c r="B80" s="201"/>
      <c r="C80" s="271" t="s">
        <v>307</v>
      </c>
      <c r="D80" s="328"/>
      <c r="E80" s="271"/>
      <c r="F80" s="271"/>
      <c r="G80" s="265">
        <v>0</v>
      </c>
      <c r="H80" s="264">
        <v>0</v>
      </c>
      <c r="I80" s="272"/>
      <c r="J80" s="267"/>
    </row>
    <row r="81" spans="1:9">
      <c r="A81" s="273"/>
      <c r="B81" s="229"/>
      <c r="C81" s="229"/>
      <c r="D81" s="229"/>
      <c r="E81" s="229"/>
      <c r="F81" s="229"/>
      <c r="G81" s="229"/>
      <c r="H81" s="229"/>
      <c r="I81" s="229"/>
    </row>
    <row r="82" spans="1:9" ht="30.95" customHeight="1">
      <c r="A82" s="370" t="s">
        <v>162</v>
      </c>
      <c r="B82" s="370"/>
      <c r="C82" s="229"/>
      <c r="D82" s="229"/>
      <c r="E82" s="229"/>
      <c r="F82" s="229"/>
      <c r="G82" s="229"/>
      <c r="H82" s="229"/>
      <c r="I82" s="229"/>
    </row>
    <row r="83" spans="1:9" ht="30.95" customHeight="1">
      <c r="A83" s="328" t="s">
        <v>175</v>
      </c>
      <c r="B83" s="274" t="s">
        <v>365</v>
      </c>
      <c r="C83" s="208" t="s">
        <v>163</v>
      </c>
      <c r="D83" s="275">
        <v>3519.52</v>
      </c>
      <c r="E83" s="276"/>
      <c r="F83" s="276"/>
      <c r="G83" s="277"/>
      <c r="H83" s="198"/>
      <c r="I83" s="276"/>
    </row>
    <row r="84" spans="1:9" ht="30.95" customHeight="1">
      <c r="A84" s="328" t="s">
        <v>179</v>
      </c>
      <c r="B84" s="274" t="s">
        <v>366</v>
      </c>
      <c r="C84" s="208" t="s">
        <v>367</v>
      </c>
      <c r="D84" s="278">
        <v>60</v>
      </c>
      <c r="E84" s="276"/>
      <c r="F84" s="276"/>
      <c r="G84" s="277"/>
      <c r="H84" s="198"/>
      <c r="I84" s="276"/>
    </row>
    <row r="85" spans="1:9" ht="30.95" customHeight="1">
      <c r="A85" s="328" t="s">
        <v>183</v>
      </c>
      <c r="B85" s="274" t="s">
        <v>366</v>
      </c>
      <c r="C85" s="208" t="s">
        <v>368</v>
      </c>
      <c r="D85" s="279">
        <v>6530</v>
      </c>
      <c r="E85" s="276"/>
      <c r="F85" s="276"/>
      <c r="G85" s="277"/>
      <c r="H85" s="198"/>
      <c r="I85" s="276"/>
    </row>
    <row r="86" spans="1:9" ht="30.95" customHeight="1">
      <c r="A86" s="328" t="s">
        <v>186</v>
      </c>
      <c r="B86" s="274" t="s">
        <v>369</v>
      </c>
      <c r="C86" s="208" t="s">
        <v>370</v>
      </c>
      <c r="D86" s="279">
        <v>470</v>
      </c>
      <c r="E86" s="276"/>
      <c r="F86" s="276"/>
      <c r="G86" s="277"/>
      <c r="H86" s="229"/>
      <c r="I86" s="276"/>
    </row>
    <row r="87" spans="1:9" ht="30.95" customHeight="1">
      <c r="A87" s="328" t="s">
        <v>189</v>
      </c>
      <c r="B87" s="274" t="s">
        <v>369</v>
      </c>
      <c r="C87" s="208" t="s">
        <v>371</v>
      </c>
      <c r="D87" s="279">
        <v>2730</v>
      </c>
      <c r="E87" s="276"/>
      <c r="F87" s="276"/>
      <c r="G87" s="277"/>
      <c r="H87" s="229"/>
      <c r="I87" s="276"/>
    </row>
    <row r="88" spans="1:9" ht="30.95" customHeight="1">
      <c r="A88" s="328" t="s">
        <v>191</v>
      </c>
      <c r="B88" s="274" t="s">
        <v>372</v>
      </c>
      <c r="C88" s="208" t="s">
        <v>373</v>
      </c>
      <c r="D88" s="279">
        <v>190</v>
      </c>
      <c r="E88" s="276"/>
      <c r="F88" s="276"/>
      <c r="G88" s="277"/>
      <c r="H88" s="198"/>
      <c r="I88" s="276"/>
    </row>
    <row r="89" spans="1:9" ht="30.95" customHeight="1">
      <c r="A89" s="328" t="s">
        <v>195</v>
      </c>
      <c r="B89" s="274" t="s">
        <v>374</v>
      </c>
      <c r="C89" s="208" t="s">
        <v>375</v>
      </c>
      <c r="D89" s="278">
        <v>7700</v>
      </c>
      <c r="E89" s="276"/>
      <c r="F89" s="276"/>
      <c r="G89" s="277"/>
      <c r="H89" s="198"/>
      <c r="I89" s="276"/>
    </row>
    <row r="90" spans="1:9" ht="33" customHeight="1">
      <c r="A90" s="328" t="s">
        <v>197</v>
      </c>
      <c r="B90" s="274" t="s">
        <v>376</v>
      </c>
      <c r="C90" s="208" t="s">
        <v>377</v>
      </c>
      <c r="D90" s="278">
        <v>1810</v>
      </c>
      <c r="E90" s="276"/>
      <c r="F90" s="276"/>
      <c r="G90" s="277"/>
      <c r="H90" s="198"/>
      <c r="I90" s="276"/>
    </row>
    <row r="91" spans="1:9" ht="33" customHeight="1">
      <c r="A91" s="328" t="s">
        <v>199</v>
      </c>
      <c r="B91" s="274" t="s">
        <v>378</v>
      </c>
      <c r="C91" s="208" t="s">
        <v>379</v>
      </c>
      <c r="D91" s="278">
        <v>72</v>
      </c>
      <c r="E91" s="276"/>
      <c r="F91" s="276"/>
      <c r="G91" s="277"/>
      <c r="H91" s="198"/>
      <c r="I91" s="276"/>
    </row>
    <row r="92" spans="1:9" ht="33" customHeight="1">
      <c r="A92" s="328" t="s">
        <v>202</v>
      </c>
      <c r="B92" s="274" t="s">
        <v>380</v>
      </c>
      <c r="C92" s="208" t="s">
        <v>381</v>
      </c>
      <c r="D92" s="278">
        <v>16280</v>
      </c>
      <c r="E92" s="276"/>
      <c r="F92" s="276"/>
      <c r="G92" s="277"/>
      <c r="H92" s="198"/>
      <c r="I92" s="276"/>
    </row>
    <row r="93" spans="1:9" ht="33" customHeight="1">
      <c r="A93" s="328" t="s">
        <v>204</v>
      </c>
      <c r="B93" s="274" t="s">
        <v>380</v>
      </c>
      <c r="C93" s="208" t="s">
        <v>382</v>
      </c>
      <c r="D93" s="278">
        <v>4040</v>
      </c>
      <c r="E93" s="276"/>
      <c r="F93" s="276"/>
      <c r="G93" s="277"/>
      <c r="H93" s="198"/>
      <c r="I93" s="276"/>
    </row>
    <row r="94" spans="1:9" ht="31.5">
      <c r="A94" s="328" t="s">
        <v>206</v>
      </c>
      <c r="B94" s="274" t="s">
        <v>380</v>
      </c>
      <c r="C94" s="208" t="s">
        <v>383</v>
      </c>
      <c r="D94" s="278">
        <v>700</v>
      </c>
      <c r="E94" s="276"/>
      <c r="F94" s="276"/>
      <c r="G94" s="277"/>
      <c r="H94" s="198"/>
      <c r="I94" s="276"/>
    </row>
    <row r="95" spans="1:9">
      <c r="A95" s="330"/>
      <c r="B95" s="330"/>
      <c r="C95" s="280" t="s">
        <v>169</v>
      </c>
      <c r="D95" s="281">
        <v>44101.520000000004</v>
      </c>
      <c r="E95" s="276"/>
      <c r="F95" s="276"/>
      <c r="G95" s="282"/>
      <c r="H95" s="282"/>
      <c r="I95" s="276"/>
    </row>
    <row r="96" spans="1:9">
      <c r="A96" s="330"/>
      <c r="B96" s="283"/>
      <c r="C96" s="276"/>
      <c r="D96" s="283"/>
      <c r="E96" s="276"/>
      <c r="F96" s="276"/>
      <c r="G96" s="282"/>
      <c r="H96" s="282"/>
      <c r="I96" s="229"/>
    </row>
    <row r="97" spans="1:8">
      <c r="A97" s="261"/>
      <c r="B97" s="229"/>
      <c r="C97" s="369" t="s">
        <v>384</v>
      </c>
      <c r="D97" s="369"/>
      <c r="E97" s="276"/>
      <c r="F97" s="276"/>
      <c r="G97" s="282"/>
      <c r="H97" s="282"/>
    </row>
    <row r="98" spans="1:8">
      <c r="A98" s="273"/>
      <c r="B98" s="229"/>
      <c r="C98" s="284" t="s">
        <v>385</v>
      </c>
      <c r="D98" s="285">
        <v>44101.520000000004</v>
      </c>
      <c r="E98" s="276"/>
      <c r="F98" s="276"/>
      <c r="G98" s="282"/>
      <c r="H98" s="282"/>
    </row>
    <row r="99" spans="1:8">
      <c r="A99" s="273"/>
      <c r="B99" s="229"/>
      <c r="C99" s="284" t="s">
        <v>386</v>
      </c>
      <c r="D99" s="286">
        <v>35366.83</v>
      </c>
      <c r="E99" s="276"/>
      <c r="F99" s="276"/>
      <c r="G99" s="282"/>
      <c r="H99" s="282"/>
    </row>
    <row r="100" spans="1:8">
      <c r="A100" s="273"/>
      <c r="B100" s="229"/>
      <c r="C100" s="287" t="s">
        <v>387</v>
      </c>
      <c r="D100" s="288">
        <v>8734.6900000000023</v>
      </c>
      <c r="E100" s="276"/>
      <c r="F100" s="276"/>
      <c r="G100" s="282"/>
      <c r="H100" s="282"/>
    </row>
    <row r="101" spans="1:8">
      <c r="A101" s="273"/>
      <c r="B101" s="229"/>
      <c r="C101" s="229"/>
      <c r="D101" s="229"/>
      <c r="E101" s="276"/>
      <c r="F101" s="276"/>
      <c r="G101" s="282"/>
      <c r="H101" s="282"/>
    </row>
    <row r="102" spans="1:8">
      <c r="A102" s="273"/>
      <c r="B102" s="229"/>
      <c r="C102" s="289" t="s">
        <v>388</v>
      </c>
      <c r="D102" s="290"/>
      <c r="E102" s="276"/>
      <c r="F102" s="276"/>
      <c r="G102" s="282"/>
      <c r="H102" s="282"/>
    </row>
    <row r="103" spans="1:8">
      <c r="A103" s="273"/>
      <c r="B103" s="229"/>
      <c r="C103" s="291" t="s">
        <v>389</v>
      </c>
      <c r="D103" s="292">
        <v>8734.6900000000023</v>
      </c>
      <c r="E103" s="276"/>
      <c r="F103" s="276"/>
      <c r="G103" s="282"/>
      <c r="H103" s="282"/>
    </row>
    <row r="104" spans="1:8">
      <c r="A104" s="273"/>
      <c r="B104" s="229"/>
      <c r="C104" s="293" t="s">
        <v>390</v>
      </c>
      <c r="D104" s="294">
        <v>0</v>
      </c>
      <c r="E104" s="276"/>
      <c r="F104" s="276"/>
      <c r="G104" s="282"/>
      <c r="H104" s="282"/>
    </row>
    <row r="105" spans="1:8" ht="31.5">
      <c r="A105" s="273"/>
      <c r="B105" s="229"/>
      <c r="C105" s="295" t="s">
        <v>391</v>
      </c>
      <c r="D105" s="296">
        <v>8734.6900000000023</v>
      </c>
      <c r="E105" s="276"/>
      <c r="F105" s="276"/>
      <c r="G105" s="282"/>
      <c r="H105" s="282"/>
    </row>
    <row r="106" spans="1:8">
      <c r="A106" s="229"/>
      <c r="B106" s="229"/>
      <c r="C106" s="229"/>
      <c r="D106" s="229"/>
      <c r="E106" s="276"/>
      <c r="F106" s="276"/>
      <c r="G106" s="282"/>
      <c r="H106" s="282"/>
    </row>
    <row r="107" spans="1:8">
      <c r="A107" s="229"/>
      <c r="B107" s="229"/>
      <c r="C107" s="229"/>
      <c r="D107" s="229"/>
      <c r="E107" s="276"/>
      <c r="F107" s="276"/>
      <c r="G107" s="282"/>
      <c r="H107" s="282"/>
    </row>
  </sheetData>
  <mergeCells count="21">
    <mergeCell ref="I2:I3"/>
    <mergeCell ref="B5:C5"/>
    <mergeCell ref="B11:C11"/>
    <mergeCell ref="B33:C33"/>
    <mergeCell ref="A2:C3"/>
    <mergeCell ref="D2:D3"/>
    <mergeCell ref="B18:C18"/>
    <mergeCell ref="B26:C26"/>
    <mergeCell ref="H24:H25"/>
    <mergeCell ref="I24:I25"/>
    <mergeCell ref="C97:D97"/>
    <mergeCell ref="A82:B82"/>
    <mergeCell ref="B53:C53"/>
    <mergeCell ref="B56:C56"/>
    <mergeCell ref="B66:C66"/>
    <mergeCell ref="B73:C73"/>
    <mergeCell ref="B41:C41"/>
    <mergeCell ref="B47:C47"/>
    <mergeCell ref="H39:H40"/>
    <mergeCell ref="I39:I40"/>
    <mergeCell ref="B36:C36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  <headerFooter>
    <oddHeader>&amp;C&amp;"Liberation Serif,Standardowy"&amp;14&amp;P</oddHeader>
    <oddFooter>&amp;L31.08.2023&amp;CStrona &amp;P z &amp;N</oddFooter>
  </headerFooter>
  <rowBreaks count="4" manualBreakCount="4">
    <brk id="17" max="8" man="1"/>
    <brk id="34" max="8" man="1"/>
    <brk id="54" max="8" man="1"/>
    <brk id="79" max="8" man="1"/>
  </rowBreaks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"/>
  <sheetViews>
    <sheetView workbookViewId="0">
      <selection activeCell="H22" sqref="H22"/>
    </sheetView>
  </sheetViews>
  <sheetFormatPr defaultRowHeight="15"/>
  <cols>
    <col min="1" max="1" width="40.140625" customWidth="1"/>
    <col min="2" max="2" width="12.7109375" customWidth="1"/>
  </cols>
  <sheetData>
    <row r="1" spans="1:2">
      <c r="A1" s="78" t="s">
        <v>392</v>
      </c>
    </row>
    <row r="2" spans="1:2">
      <c r="A2" s="79" t="s">
        <v>393</v>
      </c>
      <c r="B2" s="80" t="s">
        <v>394</v>
      </c>
    </row>
    <row r="3" spans="1:2">
      <c r="A3" s="81" t="s">
        <v>395</v>
      </c>
      <c r="B3" s="82">
        <f>74*220</f>
        <v>16280</v>
      </c>
    </row>
    <row r="4" spans="1:2">
      <c r="A4" s="81" t="s">
        <v>396</v>
      </c>
      <c r="B4" s="82">
        <v>4040</v>
      </c>
    </row>
    <row r="5" spans="1:2">
      <c r="A5" s="81" t="s">
        <v>397</v>
      </c>
      <c r="B5" s="82">
        <v>700</v>
      </c>
    </row>
    <row r="6" spans="1:2">
      <c r="A6" s="83" t="s">
        <v>385</v>
      </c>
      <c r="B6" s="84">
        <f>SUM(B3:B5)</f>
        <v>21020</v>
      </c>
    </row>
    <row r="7" spans="1:2">
      <c r="A7" s="85"/>
      <c r="B7" s="86"/>
    </row>
    <row r="8" spans="1:2">
      <c r="A8" s="79" t="s">
        <v>393</v>
      </c>
      <c r="B8" s="80" t="s">
        <v>394</v>
      </c>
    </row>
    <row r="9" spans="1:2">
      <c r="A9" s="81" t="s">
        <v>398</v>
      </c>
      <c r="B9" s="82">
        <f>5*120</f>
        <v>600</v>
      </c>
    </row>
    <row r="10" spans="1:2">
      <c r="A10" s="81" t="s">
        <v>399</v>
      </c>
      <c r="B10" s="82">
        <v>2500</v>
      </c>
    </row>
    <row r="11" spans="1:2">
      <c r="A11" s="81" t="s">
        <v>400</v>
      </c>
      <c r="B11" s="82">
        <f>293.5+43.05</f>
        <v>336.55</v>
      </c>
    </row>
    <row r="12" spans="1:2">
      <c r="A12" s="81" t="s">
        <v>401</v>
      </c>
      <c r="B12" s="82">
        <f>159.66+197.61</f>
        <v>357.27</v>
      </c>
    </row>
    <row r="13" spans="1:2">
      <c r="A13" s="81" t="s">
        <v>402</v>
      </c>
      <c r="B13" s="82">
        <v>167.23</v>
      </c>
    </row>
    <row r="14" spans="1:2">
      <c r="A14" s="81" t="s">
        <v>403</v>
      </c>
      <c r="B14" s="82">
        <v>2310</v>
      </c>
    </row>
    <row r="15" spans="1:2">
      <c r="A15" s="81" t="s">
        <v>404</v>
      </c>
      <c r="B15" s="82">
        <v>58</v>
      </c>
    </row>
    <row r="16" spans="1:2">
      <c r="A16" s="81" t="s">
        <v>405</v>
      </c>
      <c r="B16" s="82">
        <v>1250</v>
      </c>
    </row>
    <row r="17" spans="1:2">
      <c r="A17" s="81" t="s">
        <v>406</v>
      </c>
      <c r="B17" s="82">
        <v>1550.38</v>
      </c>
    </row>
    <row r="18" spans="1:2">
      <c r="A18" s="87" t="s">
        <v>407</v>
      </c>
      <c r="B18" s="88">
        <f>SUM(B9:B17)</f>
        <v>9129.43</v>
      </c>
    </row>
    <row r="19" spans="1:2">
      <c r="A19" s="85"/>
      <c r="B19" s="89"/>
    </row>
    <row r="20" spans="1:2">
      <c r="A20" s="90" t="s">
        <v>408</v>
      </c>
      <c r="B20" s="91">
        <f>B6-B18</f>
        <v>11890.57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6"/>
  <sheetViews>
    <sheetView tabSelected="1" zoomScale="115" zoomScaleNormal="115" zoomScaleSheetLayoutView="100" zoomScalePageLayoutView="70" workbookViewId="0">
      <selection activeCell="C6" sqref="C6"/>
    </sheetView>
  </sheetViews>
  <sheetFormatPr defaultColWidth="9.140625" defaultRowHeight="15.75"/>
  <cols>
    <col min="1" max="1" width="11.42578125" style="150" customWidth="1"/>
    <col min="2" max="2" width="14" style="112" customWidth="1"/>
    <col min="3" max="3" width="43.85546875" style="106" customWidth="1"/>
    <col min="4" max="4" width="18" style="112" customWidth="1"/>
    <col min="5" max="6" width="10.7109375" style="99" customWidth="1"/>
    <col min="7" max="8" width="16.7109375" style="47" customWidth="1"/>
    <col min="9" max="9" width="49" style="99" customWidth="1"/>
    <col min="10" max="16384" width="9.140625" style="99"/>
  </cols>
  <sheetData>
    <row r="1" spans="1:9" s="98" customFormat="1" ht="24" customHeight="1">
      <c r="A1" s="134" t="s">
        <v>409</v>
      </c>
      <c r="B1" s="151"/>
      <c r="C1" s="134"/>
      <c r="D1" s="134"/>
      <c r="E1" s="134"/>
      <c r="F1" s="133"/>
      <c r="G1" s="58"/>
      <c r="H1" s="58"/>
      <c r="I1" s="133"/>
    </row>
    <row r="2" spans="1:9" ht="63" customHeight="1">
      <c r="A2" s="377" t="s">
        <v>410</v>
      </c>
      <c r="B2" s="378"/>
      <c r="C2" s="379"/>
      <c r="D2" s="383" t="s">
        <v>1</v>
      </c>
      <c r="E2" s="334" t="s">
        <v>2</v>
      </c>
      <c r="F2" s="334" t="s">
        <v>3</v>
      </c>
      <c r="G2" s="66" t="s">
        <v>311</v>
      </c>
      <c r="H2" s="50" t="s">
        <v>312</v>
      </c>
      <c r="I2" s="383" t="s">
        <v>5</v>
      </c>
    </row>
    <row r="3" spans="1:9">
      <c r="A3" s="380"/>
      <c r="B3" s="381"/>
      <c r="C3" s="382"/>
      <c r="D3" s="384"/>
      <c r="E3" s="335"/>
      <c r="F3" s="335"/>
      <c r="G3" s="65" t="s">
        <v>6</v>
      </c>
      <c r="H3" s="39" t="s">
        <v>6</v>
      </c>
      <c r="I3" s="384"/>
    </row>
    <row r="4" spans="1:9" ht="30.2" customHeight="1">
      <c r="A4" s="124" t="s">
        <v>7</v>
      </c>
      <c r="B4" s="124" t="s">
        <v>8</v>
      </c>
      <c r="C4" s="124" t="s">
        <v>313</v>
      </c>
      <c r="D4" s="124"/>
      <c r="E4" s="124"/>
      <c r="F4" s="124"/>
      <c r="G4" s="67"/>
      <c r="H4" s="54"/>
      <c r="I4" s="124"/>
    </row>
    <row r="5" spans="1:9" ht="30.2" customHeight="1">
      <c r="A5" s="127"/>
      <c r="B5" s="385" t="s">
        <v>10</v>
      </c>
      <c r="C5" s="385"/>
      <c r="D5" s="336"/>
      <c r="E5" s="336"/>
      <c r="F5" s="94"/>
      <c r="G5" s="57"/>
      <c r="H5" s="57"/>
      <c r="I5" s="128"/>
    </row>
    <row r="6" spans="1:9" ht="30.2" customHeight="1">
      <c r="A6" s="335" t="s">
        <v>175</v>
      </c>
      <c r="B6" s="148" t="s">
        <v>411</v>
      </c>
      <c r="C6" s="120" t="s">
        <v>314</v>
      </c>
      <c r="D6" s="103" t="s">
        <v>315</v>
      </c>
      <c r="E6" s="335"/>
      <c r="F6" s="104"/>
      <c r="G6" s="63">
        <v>0</v>
      </c>
      <c r="H6" s="40">
        <v>0</v>
      </c>
      <c r="I6" s="335"/>
    </row>
    <row r="7" spans="1:9" ht="30.95" customHeight="1">
      <c r="A7" s="335" t="s">
        <v>179</v>
      </c>
      <c r="B7" s="148" t="s">
        <v>412</v>
      </c>
      <c r="C7" s="120" t="s">
        <v>20</v>
      </c>
      <c r="D7" s="103" t="s">
        <v>315</v>
      </c>
      <c r="E7" s="102"/>
      <c r="F7" s="102"/>
      <c r="G7" s="63">
        <v>0</v>
      </c>
      <c r="H7" s="40">
        <v>0</v>
      </c>
      <c r="I7" s="102"/>
    </row>
    <row r="8" spans="1:9" ht="30.95" customHeight="1">
      <c r="A8" s="335" t="s">
        <v>183</v>
      </c>
      <c r="B8" s="148" t="s">
        <v>412</v>
      </c>
      <c r="C8" s="120" t="s">
        <v>16</v>
      </c>
      <c r="D8" s="103" t="s">
        <v>315</v>
      </c>
      <c r="E8" s="102"/>
      <c r="F8" s="102"/>
      <c r="G8" s="63">
        <v>0</v>
      </c>
      <c r="H8" s="40">
        <v>0</v>
      </c>
      <c r="I8" s="102"/>
    </row>
    <row r="9" spans="1:9" ht="30.95" customHeight="1">
      <c r="A9" s="335" t="s">
        <v>186</v>
      </c>
      <c r="B9" s="148" t="s">
        <v>413</v>
      </c>
      <c r="C9" s="120" t="s">
        <v>316</v>
      </c>
      <c r="D9" s="103" t="s">
        <v>315</v>
      </c>
      <c r="E9" s="102"/>
      <c r="F9" s="102"/>
      <c r="G9" s="63">
        <v>0</v>
      </c>
      <c r="H9" s="40">
        <v>0</v>
      </c>
      <c r="I9" s="102"/>
    </row>
    <row r="10" spans="1:9" ht="30.95" customHeight="1">
      <c r="A10" s="335" t="s">
        <v>189</v>
      </c>
      <c r="B10" s="148" t="s">
        <v>414</v>
      </c>
      <c r="C10" s="120" t="s">
        <v>27</v>
      </c>
      <c r="D10" s="103" t="s">
        <v>315</v>
      </c>
      <c r="E10" s="115"/>
      <c r="F10" s="115"/>
      <c r="G10" s="63">
        <v>0</v>
      </c>
      <c r="H10" s="48">
        <v>0</v>
      </c>
      <c r="I10" s="115"/>
    </row>
    <row r="11" spans="1:9" ht="30.95" customHeight="1">
      <c r="A11" s="127"/>
      <c r="B11" s="385" t="s">
        <v>24</v>
      </c>
      <c r="C11" s="385"/>
      <c r="D11" s="94"/>
      <c r="E11" s="336"/>
      <c r="F11" s="94"/>
      <c r="G11" s="57"/>
      <c r="H11" s="57"/>
      <c r="I11" s="128"/>
    </row>
    <row r="12" spans="1:9" ht="30.95" customHeight="1">
      <c r="A12" s="334" t="s">
        <v>191</v>
      </c>
      <c r="B12" s="148" t="s">
        <v>415</v>
      </c>
      <c r="C12" s="120" t="s">
        <v>317</v>
      </c>
      <c r="D12" s="103" t="s">
        <v>315</v>
      </c>
      <c r="E12" s="120"/>
      <c r="F12" s="120"/>
      <c r="G12" s="73">
        <v>0</v>
      </c>
      <c r="H12" s="51">
        <v>0</v>
      </c>
      <c r="I12" s="120"/>
    </row>
    <row r="13" spans="1:9" ht="30.95" customHeight="1">
      <c r="A13" s="334" t="s">
        <v>195</v>
      </c>
      <c r="B13" s="147" t="s">
        <v>416</v>
      </c>
      <c r="C13" s="114" t="s">
        <v>318</v>
      </c>
      <c r="D13" s="103" t="s">
        <v>315</v>
      </c>
      <c r="E13" s="115"/>
      <c r="F13" s="115"/>
      <c r="G13" s="64">
        <v>0</v>
      </c>
      <c r="H13" s="48">
        <v>0</v>
      </c>
      <c r="I13" s="116"/>
    </row>
    <row r="14" spans="1:9" ht="30.95" customHeight="1">
      <c r="A14" s="334" t="s">
        <v>197</v>
      </c>
      <c r="B14" s="147" t="s">
        <v>416</v>
      </c>
      <c r="C14" s="114" t="s">
        <v>318</v>
      </c>
      <c r="D14" s="103" t="s">
        <v>315</v>
      </c>
      <c r="E14" s="115"/>
      <c r="F14" s="115"/>
      <c r="G14" s="64">
        <v>0</v>
      </c>
      <c r="H14" s="48">
        <v>0</v>
      </c>
      <c r="I14" s="116"/>
    </row>
    <row r="15" spans="1:9" ht="30.95" customHeight="1">
      <c r="A15" s="334" t="s">
        <v>199</v>
      </c>
      <c r="B15" s="147" t="s">
        <v>417</v>
      </c>
      <c r="C15" s="114" t="s">
        <v>193</v>
      </c>
      <c r="D15" s="101" t="s">
        <v>178</v>
      </c>
      <c r="E15" s="115"/>
      <c r="F15" s="115"/>
      <c r="G15" s="64">
        <v>600</v>
      </c>
      <c r="H15" s="48">
        <v>600</v>
      </c>
      <c r="I15" s="300" t="s">
        <v>418</v>
      </c>
    </row>
    <row r="16" spans="1:9" ht="30.95" customHeight="1">
      <c r="A16" s="334" t="s">
        <v>202</v>
      </c>
      <c r="B16" s="147"/>
      <c r="C16" s="114" t="s">
        <v>419</v>
      </c>
      <c r="D16" s="103" t="s">
        <v>315</v>
      </c>
      <c r="E16" s="102"/>
      <c r="F16" s="102"/>
      <c r="G16" s="63">
        <v>0</v>
      </c>
      <c r="H16" s="40">
        <v>0</v>
      </c>
      <c r="I16" s="102"/>
    </row>
    <row r="17" spans="1:9" ht="30.95" customHeight="1">
      <c r="A17" s="334" t="s">
        <v>204</v>
      </c>
      <c r="B17" s="147" t="s">
        <v>420</v>
      </c>
      <c r="C17" s="114" t="s">
        <v>198</v>
      </c>
      <c r="D17" s="103" t="s">
        <v>315</v>
      </c>
      <c r="E17" s="102"/>
      <c r="F17" s="102"/>
      <c r="G17" s="63">
        <v>0</v>
      </c>
      <c r="H17" s="43">
        <v>0</v>
      </c>
      <c r="I17" s="102"/>
    </row>
    <row r="18" spans="1:9" ht="30.95" customHeight="1">
      <c r="A18" s="93"/>
      <c r="B18" s="385" t="s">
        <v>40</v>
      </c>
      <c r="C18" s="385"/>
      <c r="D18" s="93"/>
      <c r="E18" s="93"/>
      <c r="F18" s="118"/>
      <c r="G18" s="53"/>
      <c r="H18" s="53"/>
      <c r="I18" s="118"/>
    </row>
    <row r="19" spans="1:9" ht="30.95" customHeight="1">
      <c r="A19" s="335" t="s">
        <v>206</v>
      </c>
      <c r="B19" s="105" t="s">
        <v>421</v>
      </c>
      <c r="C19" s="102" t="s">
        <v>321</v>
      </c>
      <c r="D19" s="103" t="s">
        <v>315</v>
      </c>
      <c r="E19" s="102"/>
      <c r="F19" s="102"/>
      <c r="G19" s="63">
        <v>0</v>
      </c>
      <c r="H19" s="43">
        <v>0</v>
      </c>
      <c r="I19" s="102"/>
    </row>
    <row r="20" spans="1:9" ht="30.95" customHeight="1">
      <c r="A20" s="335" t="s">
        <v>209</v>
      </c>
      <c r="B20" s="105" t="s">
        <v>422</v>
      </c>
      <c r="C20" s="102" t="s">
        <v>423</v>
      </c>
      <c r="D20" s="103"/>
      <c r="E20" s="102"/>
      <c r="F20" s="102"/>
      <c r="G20" s="63"/>
      <c r="H20" s="43"/>
      <c r="I20" s="102"/>
    </row>
    <row r="21" spans="1:9" ht="30.95" customHeight="1">
      <c r="A21" s="335" t="s">
        <v>211</v>
      </c>
      <c r="B21" s="105" t="s">
        <v>424</v>
      </c>
      <c r="C21" s="102" t="s">
        <v>46</v>
      </c>
      <c r="D21" s="103" t="s">
        <v>315</v>
      </c>
      <c r="E21" s="102"/>
      <c r="F21" s="102"/>
      <c r="G21" s="63">
        <v>0</v>
      </c>
      <c r="H21" s="43">
        <v>0</v>
      </c>
      <c r="I21" s="102"/>
    </row>
    <row r="22" spans="1:9" ht="30.95" customHeight="1">
      <c r="A22" s="335" t="s">
        <v>215</v>
      </c>
      <c r="B22" s="147" t="s">
        <v>425</v>
      </c>
      <c r="C22" s="115" t="s">
        <v>201</v>
      </c>
      <c r="D22" s="103"/>
      <c r="E22" s="102"/>
      <c r="F22" s="102"/>
      <c r="G22" s="63"/>
      <c r="H22" s="43"/>
      <c r="I22" s="102"/>
    </row>
    <row r="23" spans="1:9" ht="30.95" customHeight="1">
      <c r="A23" s="335" t="s">
        <v>219</v>
      </c>
      <c r="B23" s="147" t="s">
        <v>426</v>
      </c>
      <c r="C23" s="123" t="s">
        <v>49</v>
      </c>
      <c r="D23" s="103" t="s">
        <v>315</v>
      </c>
      <c r="E23" s="102"/>
      <c r="F23" s="102"/>
      <c r="G23" s="63">
        <v>0</v>
      </c>
      <c r="H23" s="43">
        <v>0</v>
      </c>
      <c r="I23" s="102"/>
    </row>
    <row r="24" spans="1:9" ht="30.95" customHeight="1">
      <c r="A24" s="335" t="s">
        <v>221</v>
      </c>
      <c r="B24" s="105" t="s">
        <v>427</v>
      </c>
      <c r="C24" s="102" t="s">
        <v>428</v>
      </c>
      <c r="D24" s="100" t="s">
        <v>324</v>
      </c>
      <c r="E24" s="122"/>
      <c r="F24" s="102"/>
      <c r="G24" s="63">
        <v>50</v>
      </c>
      <c r="H24" s="43"/>
      <c r="I24" s="102"/>
    </row>
    <row r="25" spans="1:9" ht="30.95" customHeight="1">
      <c r="A25" s="335" t="s">
        <v>225</v>
      </c>
      <c r="B25" s="105" t="s">
        <v>429</v>
      </c>
      <c r="C25" s="102" t="s">
        <v>430</v>
      </c>
      <c r="D25" s="126" t="s">
        <v>178</v>
      </c>
      <c r="E25" s="122"/>
      <c r="F25" s="102"/>
      <c r="G25" s="63">
        <v>300</v>
      </c>
      <c r="H25" s="310"/>
      <c r="I25" s="102"/>
    </row>
    <row r="26" spans="1:9" ht="30.95" customHeight="1">
      <c r="A26" s="335" t="s">
        <v>228</v>
      </c>
      <c r="B26" s="105" t="s">
        <v>429</v>
      </c>
      <c r="C26" s="102" t="s">
        <v>431</v>
      </c>
      <c r="D26" s="126" t="s">
        <v>178</v>
      </c>
      <c r="E26" s="122"/>
      <c r="F26" s="102"/>
      <c r="G26" s="63">
        <v>1000</v>
      </c>
      <c r="H26" s="299"/>
      <c r="I26" s="102"/>
    </row>
    <row r="27" spans="1:9" ht="30.95" customHeight="1">
      <c r="A27" s="127"/>
      <c r="B27" s="385" t="s">
        <v>61</v>
      </c>
      <c r="C27" s="385"/>
      <c r="D27" s="336"/>
      <c r="E27" s="94"/>
      <c r="F27" s="94"/>
      <c r="G27" s="57"/>
      <c r="H27" s="57"/>
      <c r="I27" s="130"/>
    </row>
    <row r="28" spans="1:9" ht="30.95" customHeight="1">
      <c r="A28" s="334" t="s">
        <v>229</v>
      </c>
      <c r="B28" s="148" t="s">
        <v>432</v>
      </c>
      <c r="C28" s="120" t="s">
        <v>433</v>
      </c>
      <c r="D28" s="103" t="s">
        <v>315</v>
      </c>
      <c r="E28" s="120"/>
      <c r="F28" s="120"/>
      <c r="G28" s="61">
        <v>0</v>
      </c>
      <c r="H28" s="55">
        <v>0</v>
      </c>
      <c r="I28" s="135"/>
    </row>
    <row r="29" spans="1:9" ht="30.95" customHeight="1">
      <c r="A29" s="334" t="s">
        <v>231</v>
      </c>
      <c r="B29" s="105" t="s">
        <v>434</v>
      </c>
      <c r="C29" s="102" t="s">
        <v>435</v>
      </c>
      <c r="D29" s="126" t="s">
        <v>178</v>
      </c>
      <c r="E29" s="44">
        <v>30</v>
      </c>
      <c r="F29" s="102">
        <v>75</v>
      </c>
      <c r="G29" s="62">
        <f>E29*F29</f>
        <v>2250</v>
      </c>
      <c r="H29" s="55">
        <v>1167.83</v>
      </c>
      <c r="I29" s="312" t="s">
        <v>436</v>
      </c>
    </row>
    <row r="30" spans="1:9" ht="30.95" customHeight="1">
      <c r="A30" s="334" t="s">
        <v>232</v>
      </c>
      <c r="B30" s="105" t="s">
        <v>434</v>
      </c>
      <c r="C30" s="102" t="s">
        <v>437</v>
      </c>
      <c r="D30" s="126" t="s">
        <v>178</v>
      </c>
      <c r="E30" s="44">
        <v>30</v>
      </c>
      <c r="F30" s="102">
        <v>59</v>
      </c>
      <c r="G30" s="62">
        <f>E30*F30</f>
        <v>1770</v>
      </c>
      <c r="H30" s="55">
        <v>1770</v>
      </c>
      <c r="I30" s="135" t="s">
        <v>438</v>
      </c>
    </row>
    <row r="31" spans="1:9" ht="49.15" customHeight="1">
      <c r="A31" s="334" t="s">
        <v>233</v>
      </c>
      <c r="B31" s="105" t="s">
        <v>434</v>
      </c>
      <c r="C31" s="102" t="s">
        <v>439</v>
      </c>
      <c r="D31" s="126" t="s">
        <v>178</v>
      </c>
      <c r="E31" s="44">
        <v>30</v>
      </c>
      <c r="F31" s="102">
        <v>77</v>
      </c>
      <c r="G31" s="62">
        <f>E31*F31</f>
        <v>2310</v>
      </c>
      <c r="H31" s="55">
        <v>1564</v>
      </c>
      <c r="I31" s="314" t="s">
        <v>440</v>
      </c>
    </row>
    <row r="32" spans="1:9" ht="30.95" customHeight="1">
      <c r="A32" s="334" t="s">
        <v>234</v>
      </c>
      <c r="B32" s="105" t="s">
        <v>441</v>
      </c>
      <c r="C32" s="102" t="s">
        <v>73</v>
      </c>
      <c r="D32" s="100" t="s">
        <v>333</v>
      </c>
      <c r="E32" s="102"/>
      <c r="F32" s="102"/>
      <c r="G32" s="63">
        <v>0</v>
      </c>
      <c r="H32" s="43">
        <v>0</v>
      </c>
      <c r="I32" s="313" t="s">
        <v>442</v>
      </c>
    </row>
    <row r="33" spans="1:9" ht="30.95" customHeight="1">
      <c r="A33" s="334" t="s">
        <v>235</v>
      </c>
      <c r="B33" s="105" t="s">
        <v>443</v>
      </c>
      <c r="C33" s="102" t="s">
        <v>444</v>
      </c>
      <c r="D33" s="100"/>
      <c r="E33" s="102"/>
      <c r="F33" s="102"/>
      <c r="G33" s="63"/>
      <c r="H33" s="43"/>
      <c r="I33" s="102"/>
    </row>
    <row r="34" spans="1:9" ht="30.95" customHeight="1">
      <c r="A34" s="334" t="s">
        <v>238</v>
      </c>
      <c r="B34" s="105" t="s">
        <v>445</v>
      </c>
      <c r="C34" s="102" t="s">
        <v>81</v>
      </c>
      <c r="D34" s="103" t="s">
        <v>315</v>
      </c>
      <c r="E34" s="102"/>
      <c r="F34" s="102"/>
      <c r="G34" s="63">
        <v>0</v>
      </c>
      <c r="H34" s="43">
        <v>0</v>
      </c>
      <c r="I34" s="102"/>
    </row>
    <row r="35" spans="1:9" ht="39" customHeight="1">
      <c r="A35" s="127"/>
      <c r="B35" s="376" t="s">
        <v>82</v>
      </c>
      <c r="C35" s="376"/>
      <c r="D35" s="336"/>
      <c r="E35" s="336"/>
      <c r="F35" s="94"/>
      <c r="G35" s="57"/>
      <c r="H35" s="57"/>
      <c r="I35" s="130"/>
    </row>
    <row r="36" spans="1:9" ht="30.95" customHeight="1">
      <c r="A36" s="335" t="s">
        <v>241</v>
      </c>
      <c r="B36" s="105" t="s">
        <v>446</v>
      </c>
      <c r="C36" s="113" t="s">
        <v>447</v>
      </c>
      <c r="D36" s="103" t="s">
        <v>315</v>
      </c>
      <c r="E36" s="335"/>
      <c r="F36" s="335"/>
      <c r="G36" s="74">
        <v>100</v>
      </c>
      <c r="H36" s="72">
        <v>0</v>
      </c>
      <c r="I36" s="104" t="s">
        <v>448</v>
      </c>
    </row>
    <row r="37" spans="1:9" ht="51.75" customHeight="1">
      <c r="A37" s="93"/>
      <c r="B37" s="93" t="s">
        <v>94</v>
      </c>
      <c r="C37" s="93"/>
      <c r="D37" s="93"/>
      <c r="E37" s="93"/>
      <c r="F37" s="118"/>
      <c r="G37" s="53"/>
      <c r="H37" s="53"/>
      <c r="I37" s="118"/>
    </row>
    <row r="38" spans="1:9" ht="30.95" customHeight="1">
      <c r="A38" s="335" t="s">
        <v>243</v>
      </c>
      <c r="B38" s="105" t="s">
        <v>449</v>
      </c>
      <c r="C38" s="102" t="s">
        <v>450</v>
      </c>
      <c r="D38" s="103" t="s">
        <v>315</v>
      </c>
      <c r="E38" s="335"/>
      <c r="F38" s="335"/>
      <c r="G38" s="74">
        <v>0</v>
      </c>
      <c r="H38" s="72">
        <v>0</v>
      </c>
      <c r="I38" s="92"/>
    </row>
    <row r="39" spans="1:9" ht="30.95" customHeight="1">
      <c r="A39" s="335" t="s">
        <v>246</v>
      </c>
      <c r="B39" s="105" t="s">
        <v>451</v>
      </c>
      <c r="C39" s="102" t="s">
        <v>452</v>
      </c>
      <c r="D39" s="101" t="s">
        <v>178</v>
      </c>
      <c r="E39" s="108"/>
      <c r="F39" s="108"/>
      <c r="G39" s="63">
        <v>0</v>
      </c>
      <c r="H39" s="55">
        <v>0</v>
      </c>
      <c r="I39" s="102"/>
    </row>
    <row r="40" spans="1:9" ht="30.95" customHeight="1">
      <c r="A40" s="335" t="s">
        <v>248</v>
      </c>
      <c r="B40" s="105"/>
      <c r="C40" s="102" t="s">
        <v>338</v>
      </c>
      <c r="D40" s="126" t="s">
        <v>178</v>
      </c>
      <c r="E40" s="44">
        <v>5</v>
      </c>
      <c r="F40" s="102">
        <v>75</v>
      </c>
      <c r="G40" s="62">
        <f>E40*F40</f>
        <v>375</v>
      </c>
      <c r="H40" s="72"/>
      <c r="I40" s="92"/>
    </row>
    <row r="41" spans="1:9" ht="30.95" customHeight="1">
      <c r="A41" s="335" t="s">
        <v>251</v>
      </c>
      <c r="B41" s="105"/>
      <c r="C41" s="102" t="s">
        <v>339</v>
      </c>
      <c r="D41" s="126" t="s">
        <v>178</v>
      </c>
      <c r="E41" s="44">
        <v>8</v>
      </c>
      <c r="F41" s="102">
        <v>59</v>
      </c>
      <c r="G41" s="62">
        <f>E41*F41</f>
        <v>472</v>
      </c>
      <c r="H41" s="72"/>
      <c r="I41" s="92"/>
    </row>
    <row r="42" spans="1:9" ht="30.95" customHeight="1">
      <c r="A42" s="335" t="s">
        <v>254</v>
      </c>
      <c r="B42" s="105"/>
      <c r="C42" s="102" t="s">
        <v>247</v>
      </c>
      <c r="D42" s="126" t="s">
        <v>178</v>
      </c>
      <c r="E42" s="44">
        <v>8</v>
      </c>
      <c r="F42" s="102">
        <v>77</v>
      </c>
      <c r="G42" s="62">
        <f>E42*F42</f>
        <v>616</v>
      </c>
      <c r="H42" s="72"/>
    </row>
    <row r="43" spans="1:9" ht="30.95" customHeight="1">
      <c r="A43" s="129"/>
      <c r="B43" s="94" t="s">
        <v>108</v>
      </c>
      <c r="C43" s="94"/>
      <c r="D43" s="94"/>
      <c r="E43" s="94"/>
      <c r="F43" s="94"/>
      <c r="G43" s="57"/>
      <c r="H43" s="57"/>
      <c r="I43" s="130"/>
    </row>
    <row r="44" spans="1:9" ht="30.95" customHeight="1">
      <c r="A44" s="334" t="s">
        <v>255</v>
      </c>
      <c r="B44" s="148" t="s">
        <v>453</v>
      </c>
      <c r="C44" s="120" t="s">
        <v>250</v>
      </c>
      <c r="D44" s="103" t="s">
        <v>315</v>
      </c>
      <c r="E44" s="120"/>
      <c r="F44" s="120"/>
      <c r="G44" s="61">
        <v>0</v>
      </c>
      <c r="H44" s="72">
        <v>0</v>
      </c>
      <c r="I44" s="120"/>
    </row>
    <row r="45" spans="1:9" ht="30.95" customHeight="1">
      <c r="A45" s="334" t="s">
        <v>258</v>
      </c>
      <c r="B45" s="105" t="s">
        <v>454</v>
      </c>
      <c r="C45" s="102" t="s">
        <v>253</v>
      </c>
      <c r="D45" s="103" t="s">
        <v>315</v>
      </c>
      <c r="E45" s="102"/>
      <c r="F45" s="102"/>
      <c r="G45" s="63">
        <v>0</v>
      </c>
      <c r="H45" s="72">
        <v>0</v>
      </c>
      <c r="I45" s="102"/>
    </row>
    <row r="46" spans="1:9" ht="30.95" customHeight="1">
      <c r="A46" s="334" t="s">
        <v>261</v>
      </c>
      <c r="B46" s="105"/>
      <c r="C46" s="102" t="s">
        <v>111</v>
      </c>
      <c r="D46" s="103" t="s">
        <v>341</v>
      </c>
      <c r="E46" s="44"/>
      <c r="F46" s="102"/>
      <c r="G46" s="62">
        <v>300</v>
      </c>
      <c r="H46" s="72"/>
      <c r="I46" s="102"/>
    </row>
    <row r="47" spans="1:9" ht="30.95" customHeight="1">
      <c r="A47" s="334" t="s">
        <v>264</v>
      </c>
      <c r="B47" s="147" t="s">
        <v>455</v>
      </c>
      <c r="C47" s="115" t="s">
        <v>257</v>
      </c>
      <c r="D47" s="103" t="s">
        <v>315</v>
      </c>
      <c r="E47" s="56"/>
      <c r="F47" s="115"/>
      <c r="G47" s="64">
        <v>0</v>
      </c>
      <c r="H47" s="72">
        <v>0</v>
      </c>
      <c r="I47" s="115"/>
    </row>
    <row r="48" spans="1:9" ht="30.95" customHeight="1">
      <c r="A48" s="129"/>
      <c r="B48" s="94" t="s">
        <v>117</v>
      </c>
      <c r="C48" s="94"/>
      <c r="D48" s="94"/>
      <c r="E48" s="94"/>
      <c r="F48" s="94"/>
      <c r="G48" s="57"/>
      <c r="H48" s="57"/>
      <c r="I48" s="130"/>
    </row>
    <row r="49" spans="1:9" ht="30.95" customHeight="1">
      <c r="A49" s="334" t="s">
        <v>266</v>
      </c>
      <c r="B49" s="148" t="s">
        <v>456</v>
      </c>
      <c r="C49" s="120" t="s">
        <v>344</v>
      </c>
      <c r="D49" s="103" t="s">
        <v>315</v>
      </c>
      <c r="E49" s="120"/>
      <c r="F49" s="120"/>
      <c r="G49" s="61">
        <v>0</v>
      </c>
      <c r="H49" s="55">
        <v>0</v>
      </c>
      <c r="I49" s="120"/>
    </row>
    <row r="50" spans="1:9" ht="30.95" customHeight="1">
      <c r="A50" s="334" t="s">
        <v>267</v>
      </c>
      <c r="B50" s="148" t="s">
        <v>457</v>
      </c>
      <c r="C50" s="120" t="s">
        <v>260</v>
      </c>
      <c r="D50" s="103" t="s">
        <v>315</v>
      </c>
      <c r="E50" s="120"/>
      <c r="F50" s="120"/>
      <c r="G50" s="61">
        <v>0</v>
      </c>
      <c r="H50" s="55">
        <v>0</v>
      </c>
      <c r="I50" s="120"/>
    </row>
    <row r="51" spans="1:9" ht="30.95" customHeight="1">
      <c r="A51" s="334" t="s">
        <v>268</v>
      </c>
      <c r="B51" s="148"/>
      <c r="C51" s="102" t="s">
        <v>458</v>
      </c>
      <c r="D51" s="103"/>
      <c r="E51" s="120"/>
      <c r="F51" s="120"/>
      <c r="G51" s="61"/>
      <c r="H51" s="55"/>
      <c r="I51" s="120"/>
    </row>
    <row r="52" spans="1:9" ht="30.95" customHeight="1">
      <c r="A52" s="334" t="s">
        <v>271</v>
      </c>
      <c r="B52" s="105" t="s">
        <v>459</v>
      </c>
      <c r="C52" s="97" t="s">
        <v>345</v>
      </c>
      <c r="D52" s="103" t="s">
        <v>315</v>
      </c>
      <c r="E52" s="102"/>
      <c r="F52" s="102"/>
      <c r="G52" s="63">
        <v>0</v>
      </c>
      <c r="H52" s="43">
        <v>0</v>
      </c>
      <c r="I52" s="102"/>
    </row>
    <row r="53" spans="1:9" ht="30.95" customHeight="1">
      <c r="A53" s="334" t="s">
        <v>273</v>
      </c>
      <c r="B53" s="105" t="s">
        <v>460</v>
      </c>
      <c r="C53" s="102" t="s">
        <v>263</v>
      </c>
      <c r="D53" s="103" t="s">
        <v>315</v>
      </c>
      <c r="E53" s="102"/>
      <c r="F53" s="102"/>
      <c r="G53" s="63">
        <v>0</v>
      </c>
      <c r="H53" s="43">
        <v>0</v>
      </c>
      <c r="I53" s="102"/>
    </row>
    <row r="54" spans="1:9" ht="30.95" customHeight="1">
      <c r="A54" s="334" t="s">
        <v>276</v>
      </c>
      <c r="B54" s="105" t="s">
        <v>461</v>
      </c>
      <c r="C54" s="102" t="s">
        <v>346</v>
      </c>
      <c r="D54" s="103"/>
      <c r="E54" s="102"/>
      <c r="F54" s="102"/>
      <c r="G54" s="63"/>
      <c r="H54" s="43"/>
      <c r="I54" s="102"/>
    </row>
    <row r="55" spans="1:9" ht="30.95" customHeight="1">
      <c r="A55" s="129"/>
      <c r="B55" s="94" t="s">
        <v>121</v>
      </c>
      <c r="C55" s="94"/>
      <c r="D55" s="94"/>
      <c r="E55" s="94"/>
      <c r="F55" s="94"/>
      <c r="G55" s="57"/>
      <c r="H55" s="57"/>
      <c r="I55" s="130"/>
    </row>
    <row r="56" spans="1:9" ht="30.95" customHeight="1">
      <c r="A56" s="335" t="s">
        <v>278</v>
      </c>
      <c r="B56" s="311" t="s">
        <v>462</v>
      </c>
      <c r="C56" s="102" t="s">
        <v>127</v>
      </c>
      <c r="D56" s="103" t="s">
        <v>315</v>
      </c>
      <c r="E56" s="102"/>
      <c r="F56" s="102"/>
      <c r="G56" s="63">
        <v>0</v>
      </c>
      <c r="H56" s="43">
        <v>0</v>
      </c>
      <c r="I56" s="102"/>
    </row>
    <row r="57" spans="1:9" ht="30.95" customHeight="1">
      <c r="A57" s="335" t="s">
        <v>280</v>
      </c>
      <c r="B57" s="311" t="s">
        <v>463</v>
      </c>
      <c r="C57" s="311" t="s">
        <v>124</v>
      </c>
      <c r="D57" s="103" t="s">
        <v>315</v>
      </c>
      <c r="E57" s="102"/>
      <c r="F57" s="102"/>
      <c r="G57" s="63">
        <v>0</v>
      </c>
      <c r="H57" s="43">
        <v>0</v>
      </c>
      <c r="I57" s="102"/>
    </row>
    <row r="58" spans="1:9" ht="30.95" customHeight="1">
      <c r="A58" s="335"/>
      <c r="B58" s="333" t="s">
        <v>128</v>
      </c>
      <c r="C58" s="333"/>
      <c r="D58" s="121"/>
      <c r="E58" s="333"/>
      <c r="F58" s="121"/>
      <c r="G58" s="52"/>
      <c r="H58" s="52"/>
      <c r="I58" s="121"/>
    </row>
    <row r="59" spans="1:9" ht="30.95" customHeight="1">
      <c r="A59" s="333" t="s">
        <v>283</v>
      </c>
      <c r="B59" s="148" t="s">
        <v>464</v>
      </c>
      <c r="C59" s="120" t="s">
        <v>131</v>
      </c>
      <c r="D59" s="101" t="s">
        <v>347</v>
      </c>
      <c r="E59" s="120"/>
      <c r="F59" s="120"/>
      <c r="G59" s="61">
        <v>1000</v>
      </c>
      <c r="H59" s="72">
        <v>0</v>
      </c>
      <c r="I59" s="308"/>
    </row>
    <row r="60" spans="1:9" ht="30.95" customHeight="1">
      <c r="A60" s="333" t="s">
        <v>286</v>
      </c>
      <c r="B60" s="148"/>
      <c r="C60" s="120" t="s">
        <v>349</v>
      </c>
      <c r="D60" s="100" t="s">
        <v>333</v>
      </c>
      <c r="E60" s="120"/>
      <c r="F60" s="120"/>
      <c r="G60" s="61"/>
      <c r="H60" s="72">
        <v>0</v>
      </c>
      <c r="I60" s="102"/>
    </row>
    <row r="61" spans="1:9" ht="30.95" customHeight="1">
      <c r="A61" s="333" t="s">
        <v>290</v>
      </c>
      <c r="B61" s="105" t="s">
        <v>465</v>
      </c>
      <c r="C61" s="102" t="s">
        <v>466</v>
      </c>
      <c r="D61" s="101" t="s">
        <v>178</v>
      </c>
      <c r="E61" s="44">
        <v>15</v>
      </c>
      <c r="F61" s="102">
        <v>75</v>
      </c>
      <c r="G61" s="62">
        <f>E61*F61</f>
        <v>1125</v>
      </c>
      <c r="H61" s="72">
        <v>0</v>
      </c>
      <c r="I61" s="102"/>
    </row>
    <row r="62" spans="1:9" ht="30.95" customHeight="1">
      <c r="A62" s="333" t="s">
        <v>292</v>
      </c>
      <c r="B62" s="105" t="s">
        <v>465</v>
      </c>
      <c r="C62" s="102" t="s">
        <v>277</v>
      </c>
      <c r="D62" s="126" t="s">
        <v>178</v>
      </c>
      <c r="E62" s="44"/>
      <c r="F62" s="102"/>
      <c r="G62" s="62">
        <v>800</v>
      </c>
      <c r="H62" s="72">
        <v>0</v>
      </c>
      <c r="I62" s="102"/>
    </row>
    <row r="63" spans="1:9" ht="30.95" customHeight="1">
      <c r="A63" s="333" t="s">
        <v>294</v>
      </c>
      <c r="B63" s="105" t="s">
        <v>465</v>
      </c>
      <c r="C63" s="102" t="s">
        <v>352</v>
      </c>
      <c r="D63" s="145" t="s">
        <v>351</v>
      </c>
      <c r="E63" s="102"/>
      <c r="F63" s="102"/>
      <c r="G63" s="63">
        <v>1500</v>
      </c>
      <c r="H63" s="72">
        <v>0</v>
      </c>
      <c r="I63" s="102"/>
    </row>
    <row r="64" spans="1:9" ht="32.25" customHeight="1">
      <c r="A64" s="333" t="s">
        <v>296</v>
      </c>
      <c r="B64" s="105" t="s">
        <v>465</v>
      </c>
      <c r="C64" s="102" t="s">
        <v>353</v>
      </c>
      <c r="D64" s="145" t="s">
        <v>351</v>
      </c>
      <c r="E64" s="102"/>
      <c r="F64" s="102"/>
      <c r="G64" s="63">
        <v>2000</v>
      </c>
      <c r="H64" s="72">
        <v>2000</v>
      </c>
      <c r="I64" s="102" t="s">
        <v>467</v>
      </c>
    </row>
    <row r="65" spans="1:9" ht="109.9" customHeight="1">
      <c r="A65" s="333" t="s">
        <v>298</v>
      </c>
      <c r="B65" s="105" t="s">
        <v>465</v>
      </c>
      <c r="C65" s="102" t="s">
        <v>468</v>
      </c>
      <c r="D65" s="101" t="s">
        <v>351</v>
      </c>
      <c r="E65" s="102"/>
      <c r="F65" s="102"/>
      <c r="G65" s="63">
        <v>3000</v>
      </c>
      <c r="H65" s="72">
        <v>0</v>
      </c>
      <c r="I65" s="102"/>
    </row>
    <row r="66" spans="1:9" ht="43.5" customHeight="1">
      <c r="A66" s="333" t="s">
        <v>300</v>
      </c>
      <c r="B66" s="105" t="s">
        <v>465</v>
      </c>
      <c r="C66" s="125" t="s">
        <v>357</v>
      </c>
      <c r="D66" s="101" t="s">
        <v>333</v>
      </c>
      <c r="E66" s="102"/>
      <c r="F66" s="102"/>
      <c r="G66" s="63">
        <v>4200</v>
      </c>
      <c r="H66" s="72">
        <v>0</v>
      </c>
      <c r="I66" s="102"/>
    </row>
    <row r="67" spans="1:9" ht="64.5" customHeight="1">
      <c r="A67" s="334"/>
      <c r="B67" s="94" t="s">
        <v>289</v>
      </c>
      <c r="C67" s="94"/>
      <c r="D67" s="94"/>
      <c r="E67" s="94"/>
      <c r="F67" s="94"/>
      <c r="G67" s="57"/>
      <c r="H67" s="57"/>
      <c r="I67" s="130"/>
    </row>
    <row r="68" spans="1:9" ht="110.25">
      <c r="A68" s="129" t="s">
        <v>302</v>
      </c>
      <c r="B68" s="107" t="s">
        <v>359</v>
      </c>
      <c r="C68" s="102" t="s">
        <v>469</v>
      </c>
      <c r="D68" s="145" t="s">
        <v>351</v>
      </c>
      <c r="E68" s="102"/>
      <c r="F68" s="102"/>
      <c r="G68" s="63">
        <v>500</v>
      </c>
      <c r="H68" s="309">
        <v>0</v>
      </c>
      <c r="I68" s="154"/>
    </row>
    <row r="69" spans="1:9">
      <c r="A69" s="129" t="s">
        <v>304</v>
      </c>
      <c r="B69" s="107" t="s">
        <v>359</v>
      </c>
      <c r="C69" s="102" t="s">
        <v>291</v>
      </c>
      <c r="D69" s="145" t="s">
        <v>351</v>
      </c>
      <c r="E69" s="102"/>
      <c r="F69" s="102"/>
      <c r="G69" s="63">
        <v>300</v>
      </c>
      <c r="H69" s="40">
        <v>0</v>
      </c>
      <c r="I69" s="146"/>
    </row>
    <row r="70" spans="1:9" ht="30.95" customHeight="1">
      <c r="A70" s="129" t="s">
        <v>306</v>
      </c>
      <c r="B70" s="107" t="s">
        <v>359</v>
      </c>
      <c r="C70" s="102" t="s">
        <v>470</v>
      </c>
      <c r="D70" s="145" t="s">
        <v>351</v>
      </c>
      <c r="E70" s="108"/>
      <c r="F70" s="108"/>
      <c r="G70" s="63">
        <v>500</v>
      </c>
      <c r="H70" s="301">
        <v>361.06</v>
      </c>
      <c r="I70" s="306" t="s">
        <v>471</v>
      </c>
    </row>
    <row r="71" spans="1:9" s="111" customFormat="1" ht="30.95" customHeight="1">
      <c r="A71" s="129" t="s">
        <v>363</v>
      </c>
      <c r="B71" s="107" t="s">
        <v>359</v>
      </c>
      <c r="C71" s="115" t="s">
        <v>364</v>
      </c>
      <c r="D71" s="126" t="s">
        <v>178</v>
      </c>
      <c r="E71" s="116"/>
      <c r="F71" s="116"/>
      <c r="G71" s="63">
        <v>100</v>
      </c>
      <c r="H71" s="40">
        <v>7</v>
      </c>
      <c r="I71" s="305"/>
    </row>
    <row r="72" spans="1:9" s="111" customFormat="1" ht="30.95" customHeight="1">
      <c r="A72" s="335"/>
      <c r="B72" s="336"/>
      <c r="C72" s="131" t="s">
        <v>160</v>
      </c>
      <c r="D72" s="336"/>
      <c r="E72" s="131"/>
      <c r="F72" s="132"/>
      <c r="G72" s="46">
        <f>SUM(G6:G71)</f>
        <v>25168</v>
      </c>
      <c r="H72" s="45">
        <f>SUM(H6:H71)</f>
        <v>7469.89</v>
      </c>
      <c r="I72" s="110"/>
    </row>
    <row r="73" spans="1:9" s="111" customFormat="1" ht="30.95" hidden="1" customHeight="1">
      <c r="A73" s="127"/>
      <c r="B73" s="334" t="s">
        <v>295</v>
      </c>
      <c r="C73" s="334"/>
      <c r="D73" s="334"/>
      <c r="E73" s="334"/>
      <c r="F73" s="334"/>
      <c r="G73" s="49"/>
      <c r="H73" s="50"/>
      <c r="I73" s="119"/>
    </row>
    <row r="74" spans="1:9" s="111" customFormat="1" ht="30.95" hidden="1" customHeight="1">
      <c r="A74" s="334"/>
      <c r="B74" s="100"/>
      <c r="C74" s="102"/>
      <c r="D74" s="100"/>
      <c r="E74" s="102"/>
      <c r="F74" s="102"/>
      <c r="G74" s="42"/>
      <c r="H74" s="40">
        <v>0</v>
      </c>
      <c r="I74" s="110"/>
    </row>
    <row r="75" spans="1:9" s="111" customFormat="1" ht="30.95" hidden="1" customHeight="1">
      <c r="A75" s="335"/>
      <c r="B75" s="107"/>
      <c r="C75" s="102"/>
      <c r="D75" s="107"/>
      <c r="E75" s="108"/>
      <c r="F75" s="108"/>
      <c r="G75" s="42"/>
      <c r="H75" s="40">
        <v>0</v>
      </c>
      <c r="I75" s="110"/>
    </row>
    <row r="76" spans="1:9" s="111" customFormat="1" ht="36" hidden="1" customHeight="1">
      <c r="A76" s="335"/>
      <c r="B76" s="107"/>
      <c r="C76" s="102"/>
      <c r="D76" s="107"/>
      <c r="E76" s="108"/>
      <c r="F76" s="108"/>
      <c r="G76" s="42"/>
      <c r="H76" s="40">
        <v>0</v>
      </c>
      <c r="I76" s="110"/>
    </row>
    <row r="77" spans="1:9" s="111" customFormat="1" ht="36" hidden="1" customHeight="1">
      <c r="A77" s="335"/>
      <c r="B77" s="107"/>
      <c r="C77" s="102"/>
      <c r="D77" s="107"/>
      <c r="E77" s="108"/>
      <c r="F77" s="108"/>
      <c r="G77" s="42"/>
      <c r="H77" s="40"/>
      <c r="I77" s="110"/>
    </row>
    <row r="78" spans="1:9" s="111" customFormat="1" ht="36" hidden="1" customHeight="1">
      <c r="A78" s="335"/>
      <c r="B78" s="107"/>
      <c r="C78" s="102"/>
      <c r="D78" s="107"/>
      <c r="E78" s="108"/>
      <c r="F78" s="108"/>
      <c r="G78" s="42"/>
      <c r="H78" s="40"/>
      <c r="I78" s="110"/>
    </row>
    <row r="79" spans="1:9" s="111" customFormat="1" ht="30.95" hidden="1" customHeight="1">
      <c r="A79" s="335"/>
      <c r="B79" s="107"/>
      <c r="C79" s="102"/>
      <c r="D79" s="107"/>
      <c r="E79" s="108"/>
      <c r="F79" s="108"/>
      <c r="G79" s="42"/>
      <c r="H79" s="40"/>
      <c r="I79" s="110"/>
    </row>
    <row r="80" spans="1:9" hidden="1">
      <c r="A80" s="335"/>
      <c r="B80" s="124"/>
      <c r="C80" s="109" t="s">
        <v>307</v>
      </c>
      <c r="D80" s="335"/>
      <c r="E80" s="109"/>
      <c r="F80" s="109"/>
      <c r="G80" s="45">
        <f>SUM(G74:G78)</f>
        <v>0</v>
      </c>
      <c r="H80" s="46">
        <f>SUM(H74:H76)</f>
        <v>0</v>
      </c>
      <c r="I80" s="143"/>
    </row>
    <row r="81" spans="1:9" hidden="1">
      <c r="A81" s="124"/>
    </row>
    <row r="82" spans="1:9" ht="30.95" customHeight="1">
      <c r="A82" s="149"/>
      <c r="B82" s="96"/>
    </row>
    <row r="83" spans="1:9" ht="30.95" customHeight="1">
      <c r="A83" s="96" t="s">
        <v>162</v>
      </c>
      <c r="B83" s="152" t="s">
        <v>472</v>
      </c>
      <c r="C83" s="102" t="s">
        <v>473</v>
      </c>
      <c r="D83" s="304">
        <v>2251.5700000000002</v>
      </c>
      <c r="E83" s="137"/>
      <c r="F83" s="137"/>
      <c r="G83" s="139"/>
      <c r="H83" s="99"/>
      <c r="I83" s="137"/>
    </row>
    <row r="84" spans="1:9" ht="30.95" customHeight="1">
      <c r="A84" s="335" t="s">
        <v>175</v>
      </c>
      <c r="B84" s="152" t="s">
        <v>474</v>
      </c>
      <c r="C84" s="102" t="s">
        <v>475</v>
      </c>
      <c r="D84" s="302">
        <v>10690</v>
      </c>
      <c r="E84" s="137"/>
      <c r="F84" s="137"/>
      <c r="G84" s="139"/>
      <c r="H84" s="99"/>
      <c r="I84" s="137"/>
    </row>
    <row r="85" spans="1:9" ht="30.95" customHeight="1">
      <c r="A85" s="335" t="s">
        <v>179</v>
      </c>
      <c r="B85" s="152"/>
      <c r="C85" s="102"/>
      <c r="D85" s="303">
        <v>0</v>
      </c>
      <c r="E85" s="137"/>
      <c r="F85" s="137"/>
      <c r="G85" s="139"/>
      <c r="H85" s="99"/>
      <c r="I85" s="137"/>
    </row>
    <row r="86" spans="1:9" ht="30.95" customHeight="1">
      <c r="A86" s="335" t="s">
        <v>183</v>
      </c>
      <c r="B86" s="152"/>
      <c r="C86" s="102"/>
      <c r="D86" s="303">
        <v>0</v>
      </c>
      <c r="E86" s="137"/>
      <c r="F86" s="137"/>
      <c r="G86" s="139"/>
      <c r="I86" s="137"/>
    </row>
    <row r="87" spans="1:9" ht="30.95" customHeight="1">
      <c r="A87" s="335" t="s">
        <v>186</v>
      </c>
      <c r="B87" s="152"/>
      <c r="C87" s="102"/>
      <c r="D87" s="75">
        <v>0</v>
      </c>
      <c r="E87" s="137"/>
      <c r="F87" s="137"/>
      <c r="G87" s="139"/>
      <c r="I87" s="137"/>
    </row>
    <row r="88" spans="1:9" ht="30.95" customHeight="1">
      <c r="A88" s="335" t="s">
        <v>189</v>
      </c>
      <c r="B88" s="152"/>
      <c r="C88" s="102"/>
      <c r="D88" s="75">
        <v>0</v>
      </c>
      <c r="E88" s="137"/>
      <c r="F88" s="137"/>
      <c r="G88" s="139"/>
      <c r="H88" s="99"/>
      <c r="I88" s="137"/>
    </row>
    <row r="89" spans="1:9" ht="30.95" customHeight="1">
      <c r="A89" s="335" t="s">
        <v>191</v>
      </c>
      <c r="B89" s="152"/>
      <c r="C89" s="102"/>
      <c r="D89" s="41">
        <v>0</v>
      </c>
      <c r="E89" s="137"/>
      <c r="F89" s="137"/>
      <c r="G89" s="139"/>
      <c r="H89" s="99"/>
      <c r="I89" s="137"/>
    </row>
    <row r="90" spans="1:9" ht="33" customHeight="1">
      <c r="A90" s="335" t="s">
        <v>195</v>
      </c>
      <c r="B90" s="152"/>
      <c r="C90" s="102"/>
      <c r="D90" s="41">
        <v>0</v>
      </c>
      <c r="E90" s="137"/>
      <c r="F90" s="137"/>
      <c r="G90" s="139"/>
      <c r="H90" s="99"/>
      <c r="I90" s="137"/>
    </row>
    <row r="91" spans="1:9" ht="33" customHeight="1">
      <c r="A91" s="335" t="s">
        <v>197</v>
      </c>
      <c r="B91" s="152"/>
      <c r="C91" s="307"/>
      <c r="D91" s="41">
        <v>0</v>
      </c>
      <c r="E91" s="137"/>
      <c r="F91" s="137"/>
      <c r="G91" s="139"/>
      <c r="H91" s="99"/>
      <c r="I91" s="137"/>
    </row>
    <row r="92" spans="1:9" ht="33" customHeight="1">
      <c r="A92" s="335" t="s">
        <v>199</v>
      </c>
      <c r="B92" s="152"/>
      <c r="C92" s="102"/>
      <c r="D92" s="41"/>
      <c r="E92" s="137"/>
      <c r="F92" s="137"/>
      <c r="G92" s="139"/>
      <c r="H92" s="99"/>
      <c r="I92" s="137"/>
    </row>
    <row r="93" spans="1:9" ht="33" customHeight="1">
      <c r="A93" s="335" t="s">
        <v>202</v>
      </c>
      <c r="B93" s="152"/>
      <c r="C93" s="102"/>
      <c r="D93" s="41"/>
      <c r="E93" s="137"/>
      <c r="F93" s="137"/>
      <c r="G93" s="139"/>
      <c r="H93" s="99"/>
      <c r="I93" s="137"/>
    </row>
    <row r="94" spans="1:9">
      <c r="A94" s="335" t="s">
        <v>204</v>
      </c>
      <c r="B94" s="152"/>
      <c r="C94" s="102"/>
      <c r="D94" s="41"/>
      <c r="E94" s="137"/>
      <c r="F94" s="137"/>
      <c r="G94" s="139"/>
      <c r="H94" s="99"/>
      <c r="I94" s="137"/>
    </row>
    <row r="95" spans="1:9">
      <c r="A95" s="335" t="s">
        <v>206</v>
      </c>
      <c r="B95" s="93"/>
      <c r="C95" s="153" t="s">
        <v>169</v>
      </c>
      <c r="D95" s="76">
        <f>SUM(D83:D94)</f>
        <v>12941.57</v>
      </c>
      <c r="E95" s="137"/>
      <c r="F95" s="137"/>
      <c r="G95" s="60"/>
      <c r="H95" s="60"/>
      <c r="I95" s="137"/>
    </row>
    <row r="96" spans="1:9">
      <c r="A96" s="93"/>
      <c r="B96" s="117"/>
      <c r="C96" s="137"/>
      <c r="D96" s="117"/>
      <c r="E96" s="137"/>
      <c r="F96" s="137"/>
      <c r="G96" s="60"/>
      <c r="H96" s="60"/>
    </row>
    <row r="97" spans="1:8">
      <c r="A97" s="93"/>
      <c r="C97" s="95" t="s">
        <v>384</v>
      </c>
      <c r="D97" s="95"/>
      <c r="E97" s="137"/>
      <c r="F97" s="137"/>
      <c r="G97" s="60"/>
      <c r="H97" s="60"/>
    </row>
    <row r="98" spans="1:8">
      <c r="A98" s="111"/>
      <c r="C98" s="142" t="s">
        <v>385</v>
      </c>
      <c r="D98" s="70">
        <f>D95</f>
        <v>12941.57</v>
      </c>
      <c r="E98" s="137"/>
      <c r="F98" s="137"/>
      <c r="G98" s="60"/>
      <c r="H98" s="60"/>
    </row>
    <row r="99" spans="1:8">
      <c r="A99" s="149"/>
      <c r="C99" s="142" t="s">
        <v>386</v>
      </c>
      <c r="D99" s="71">
        <f>H72</f>
        <v>7469.89</v>
      </c>
      <c r="E99" s="137"/>
      <c r="F99" s="137"/>
      <c r="G99" s="60"/>
      <c r="H99" s="60"/>
    </row>
    <row r="100" spans="1:8">
      <c r="A100" s="149"/>
      <c r="C100" s="144" t="s">
        <v>387</v>
      </c>
      <c r="D100" s="59">
        <f>D98-D99</f>
        <v>5471.6799999999994</v>
      </c>
      <c r="E100" s="137"/>
      <c r="F100" s="137"/>
      <c r="G100" s="60"/>
      <c r="H100" s="60"/>
    </row>
    <row r="101" spans="1:8">
      <c r="A101" s="149"/>
      <c r="E101" s="137"/>
      <c r="F101" s="137"/>
      <c r="G101" s="60"/>
      <c r="H101" s="60"/>
    </row>
    <row r="102" spans="1:8">
      <c r="A102" s="149"/>
      <c r="C102" s="136" t="s">
        <v>388</v>
      </c>
      <c r="D102" s="138"/>
      <c r="E102" s="137"/>
      <c r="F102" s="137"/>
      <c r="G102" s="60"/>
      <c r="H102" s="60"/>
    </row>
    <row r="103" spans="1:8">
      <c r="A103" s="149"/>
      <c r="C103" s="140" t="s">
        <v>476</v>
      </c>
      <c r="D103" s="338">
        <f>G72</f>
        <v>25168</v>
      </c>
      <c r="E103" s="137"/>
      <c r="F103" s="137"/>
      <c r="G103" s="60"/>
      <c r="H103" s="60"/>
    </row>
    <row r="104" spans="1:8">
      <c r="A104" s="149"/>
      <c r="C104" s="140" t="s">
        <v>477</v>
      </c>
      <c r="D104" s="68">
        <f>D100</f>
        <v>5471.6799999999994</v>
      </c>
      <c r="E104" s="137"/>
      <c r="F104" s="137"/>
      <c r="G104" s="60"/>
      <c r="H104" s="60"/>
    </row>
    <row r="105" spans="1:8">
      <c r="A105" s="149"/>
      <c r="C105" s="141" t="s">
        <v>478</v>
      </c>
      <c r="D105" s="69">
        <f>G72-H72</f>
        <v>17698.11</v>
      </c>
      <c r="E105" s="137"/>
      <c r="F105" s="137"/>
      <c r="G105" s="60"/>
      <c r="H105" s="60"/>
    </row>
    <row r="106" spans="1:8" ht="36">
      <c r="A106" s="149"/>
      <c r="C106" s="337" t="s">
        <v>479</v>
      </c>
      <c r="D106" s="77">
        <f>D104-D105</f>
        <v>-12226.43</v>
      </c>
      <c r="E106" s="137"/>
      <c r="F106" s="137"/>
      <c r="G106" s="60"/>
      <c r="H106" s="60"/>
    </row>
  </sheetData>
  <mergeCells count="8">
    <mergeCell ref="B35:C35"/>
    <mergeCell ref="A2:C3"/>
    <mergeCell ref="D2:D3"/>
    <mergeCell ref="I2:I3"/>
    <mergeCell ref="B5:C5"/>
    <mergeCell ref="B11:C11"/>
    <mergeCell ref="B18:C18"/>
    <mergeCell ref="B27:C27"/>
  </mergeCells>
  <conditionalFormatting sqref="D106">
    <cfRule type="cellIs" dxfId="1" priority="2" operator="lessThan">
      <formula>0</formula>
    </cfRule>
  </conditionalFormatting>
  <conditionalFormatting sqref="D106">
    <cfRule type="expression" dxfId="0" priority="1">
      <formula>$D$106&gt;0</formula>
    </cfRule>
  </conditionalFormatting>
  <pageMargins left="0.23622047244094491" right="0.23622047244094491" top="0.74803149606299213" bottom="0.74803149606299213" header="0.31496062992125984" footer="0.31496062992125984"/>
  <pageSetup paperSize="9" scale="74" orientation="landscape" verticalDpi="598" r:id="rId1"/>
  <headerFooter>
    <oddHeader>&amp;C&amp;"Liberation Serif,Standardowy"&amp;14&amp;P</oddHeader>
    <oddFooter>&amp;L31.08.2023&amp;CStrona &amp;P z &amp;N</oddFooter>
  </headerFooter>
  <rowBreaks count="4" manualBreakCount="4">
    <brk id="17" max="8" man="1"/>
    <brk id="36" max="8" man="1"/>
    <brk id="58" max="8" man="1"/>
    <brk id="81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2023-11-08T19:36:59Z</dcterms:created>
  <dcterms:modified xsi:type="dcterms:W3CDTF">2025-01-18T03:59:53Z</dcterms:modified>
  <cp:category/>
  <cp:contentStatus/>
</cp:coreProperties>
</file>